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120" yWindow="780" windowWidth="15600" windowHeight="5670" firstSheet="4" activeTab="12"/>
  </bookViews>
  <sheets>
    <sheet name="Ene 2018" sheetId="2" r:id="rId1"/>
    <sheet name="Mayo 2017" sheetId="6" state="hidden" r:id="rId2"/>
    <sheet name="Feb 2018" sheetId="7" r:id="rId3"/>
    <sheet name="Mar 2018" sheetId="9" r:id="rId4"/>
    <sheet name="Abr 2018" sheetId="10" r:id="rId5"/>
    <sheet name="May 2018 " sheetId="11" r:id="rId6"/>
    <sheet name="Jun 2018" sheetId="12" r:id="rId7"/>
    <sheet name="Julio 2018" sheetId="13" r:id="rId8"/>
    <sheet name="Agosto 2018" sheetId="14" r:id="rId9"/>
    <sheet name=" Septiembre 2018" sheetId="15" r:id="rId10"/>
    <sheet name=" Octubre 2018" sheetId="16" r:id="rId11"/>
    <sheet name="Noviembre 2018" sheetId="17" r:id="rId12"/>
    <sheet name="Diciembre 2018" sheetId="18" r:id="rId13"/>
  </sheets>
  <calcPr calcId="152511"/>
</workbook>
</file>

<file path=xl/calcChain.xml><?xml version="1.0" encoding="utf-8"?>
<calcChain xmlns="http://schemas.openxmlformats.org/spreadsheetml/2006/main">
  <c r="P8" i="17" l="1"/>
  <c r="O8" i="17" l="1"/>
  <c r="S119" i="17"/>
  <c r="R119" i="17"/>
  <c r="Q119" i="17"/>
  <c r="P119" i="17"/>
  <c r="S118" i="17"/>
  <c r="R118" i="17"/>
  <c r="Q118" i="17"/>
  <c r="P118" i="17"/>
  <c r="S117" i="17"/>
  <c r="R117" i="17"/>
  <c r="Q117" i="17"/>
  <c r="P117" i="17"/>
  <c r="S116" i="17"/>
  <c r="R116" i="17"/>
  <c r="Q116" i="17"/>
  <c r="P116" i="17"/>
  <c r="S115" i="17"/>
  <c r="R115" i="17"/>
  <c r="Q115" i="17"/>
  <c r="P115" i="17"/>
  <c r="S114" i="17"/>
  <c r="R114" i="17"/>
  <c r="Q114" i="17"/>
  <c r="P114" i="17"/>
  <c r="S113" i="17"/>
  <c r="R113" i="17"/>
  <c r="Q113" i="17"/>
  <c r="P113" i="17"/>
  <c r="S112" i="17"/>
  <c r="R112" i="17"/>
  <c r="Q112" i="17"/>
  <c r="P112" i="17"/>
  <c r="S111" i="17"/>
  <c r="R111" i="17"/>
  <c r="Q111" i="17"/>
  <c r="P111" i="17"/>
  <c r="S110" i="17"/>
  <c r="R110" i="17"/>
  <c r="Q110" i="17"/>
  <c r="P110" i="17"/>
  <c r="S109" i="17"/>
  <c r="R109" i="17"/>
  <c r="Q109" i="17"/>
  <c r="P109" i="17"/>
  <c r="S108" i="17"/>
  <c r="R108" i="17"/>
  <c r="Q108" i="17"/>
  <c r="P108" i="17"/>
  <c r="S94" i="17"/>
  <c r="R94" i="17"/>
  <c r="Q94" i="17"/>
  <c r="P94" i="17"/>
  <c r="S93" i="17"/>
  <c r="R93" i="17"/>
  <c r="Q93" i="17"/>
  <c r="P93" i="17"/>
  <c r="S92" i="17"/>
  <c r="R92" i="17"/>
  <c r="Q92" i="17"/>
  <c r="P92" i="17"/>
  <c r="S91" i="17"/>
  <c r="R91" i="17"/>
  <c r="Q91" i="17"/>
  <c r="P91" i="17"/>
  <c r="S90" i="17"/>
  <c r="R90" i="17"/>
  <c r="Q90" i="17"/>
  <c r="P90" i="17"/>
  <c r="S89" i="17"/>
  <c r="R89" i="17"/>
  <c r="Q89" i="17"/>
  <c r="P89" i="17"/>
  <c r="S88" i="17"/>
  <c r="R88" i="17"/>
  <c r="Q88" i="17"/>
  <c r="P88" i="17"/>
  <c r="S87" i="17"/>
  <c r="R87" i="17"/>
  <c r="Q87" i="17"/>
  <c r="P87" i="17"/>
  <c r="S86" i="17"/>
  <c r="R86" i="17"/>
  <c r="Q86" i="17"/>
  <c r="P86" i="17"/>
  <c r="S85" i="17"/>
  <c r="R85" i="17"/>
  <c r="Q85" i="17"/>
  <c r="P85" i="17"/>
  <c r="S84" i="17"/>
  <c r="R84" i="17"/>
  <c r="Q84" i="17"/>
  <c r="P84" i="17"/>
  <c r="S83" i="17"/>
  <c r="R83" i="17"/>
  <c r="Q83" i="17"/>
  <c r="P83" i="17"/>
  <c r="S69" i="17"/>
  <c r="R69" i="17"/>
  <c r="Q69" i="17"/>
  <c r="P69" i="17"/>
  <c r="S68" i="17"/>
  <c r="R68" i="17"/>
  <c r="Q68" i="17"/>
  <c r="P68" i="17"/>
  <c r="S67" i="17"/>
  <c r="R67" i="17"/>
  <c r="Q67" i="17"/>
  <c r="P67" i="17"/>
  <c r="S66" i="17"/>
  <c r="R66" i="17"/>
  <c r="Q66" i="17"/>
  <c r="P66" i="17"/>
  <c r="S65" i="17"/>
  <c r="R65" i="17"/>
  <c r="Q65" i="17"/>
  <c r="P65" i="17"/>
  <c r="S64" i="17"/>
  <c r="R64" i="17"/>
  <c r="Q64" i="17"/>
  <c r="P64" i="17"/>
  <c r="S63" i="17"/>
  <c r="R63" i="17"/>
  <c r="Q63" i="17"/>
  <c r="P63" i="17"/>
  <c r="S62" i="17"/>
  <c r="R62" i="17"/>
  <c r="Q62" i="17"/>
  <c r="P62" i="17"/>
  <c r="S61" i="17"/>
  <c r="R61" i="17"/>
  <c r="Q61" i="17"/>
  <c r="P61" i="17"/>
  <c r="S60" i="17"/>
  <c r="R60" i="17"/>
  <c r="Q60" i="17"/>
  <c r="P60" i="17"/>
  <c r="S59" i="17"/>
  <c r="R59" i="17"/>
  <c r="Q59" i="17"/>
  <c r="P59" i="17"/>
  <c r="S58" i="17"/>
  <c r="R58" i="17"/>
  <c r="Q58" i="17"/>
  <c r="P58" i="17"/>
  <c r="S44" i="17"/>
  <c r="R44" i="17"/>
  <c r="Q44" i="17"/>
  <c r="P44" i="17"/>
  <c r="S43" i="17"/>
  <c r="R43" i="17"/>
  <c r="Q43" i="17"/>
  <c r="P43" i="17"/>
  <c r="S42" i="17"/>
  <c r="R42" i="17"/>
  <c r="Q42" i="17"/>
  <c r="P42" i="17"/>
  <c r="S41" i="17"/>
  <c r="R41" i="17"/>
  <c r="Q41" i="17"/>
  <c r="P41" i="17"/>
  <c r="S40" i="17"/>
  <c r="R40" i="17"/>
  <c r="Q40" i="17"/>
  <c r="P40" i="17"/>
  <c r="S39" i="17"/>
  <c r="R39" i="17"/>
  <c r="Q39" i="17"/>
  <c r="P39" i="17"/>
  <c r="S38" i="17"/>
  <c r="R38" i="17"/>
  <c r="Q38" i="17"/>
  <c r="P38" i="17"/>
  <c r="S37" i="17"/>
  <c r="R37" i="17"/>
  <c r="Q37" i="17"/>
  <c r="P37" i="17"/>
  <c r="S36" i="17"/>
  <c r="R36" i="17"/>
  <c r="Q36" i="17"/>
  <c r="P36" i="17"/>
  <c r="S35" i="17"/>
  <c r="R35" i="17"/>
  <c r="Q35" i="17"/>
  <c r="P35" i="17"/>
  <c r="S34" i="17"/>
  <c r="R34" i="17"/>
  <c r="Q34" i="17"/>
  <c r="P34" i="17"/>
  <c r="S33" i="17"/>
  <c r="R33" i="17"/>
  <c r="Q33" i="17"/>
  <c r="P33" i="17"/>
  <c r="R9" i="17"/>
  <c r="S9" i="17"/>
  <c r="R10" i="17"/>
  <c r="S10" i="17"/>
  <c r="R11" i="17"/>
  <c r="S11" i="17"/>
  <c r="R12" i="17"/>
  <c r="S12" i="17"/>
  <c r="R13" i="17"/>
  <c r="S13" i="17"/>
  <c r="R14" i="17"/>
  <c r="S14" i="17"/>
  <c r="R15" i="17"/>
  <c r="S15" i="17"/>
  <c r="R16" i="17"/>
  <c r="S16" i="17"/>
  <c r="R17" i="17"/>
  <c r="S17" i="17"/>
  <c r="R18" i="17"/>
  <c r="S18" i="17"/>
  <c r="R19" i="17"/>
  <c r="S19" i="17"/>
  <c r="S8" i="17"/>
  <c r="R8" i="17"/>
  <c r="P9" i="17"/>
  <c r="Q9" i="17"/>
  <c r="P10" i="17"/>
  <c r="Q10" i="17"/>
  <c r="P11" i="17"/>
  <c r="Q11" i="17"/>
  <c r="P12" i="17"/>
  <c r="Q12" i="17"/>
  <c r="P13" i="17"/>
  <c r="Q13" i="17"/>
  <c r="P14" i="17"/>
  <c r="Q14" i="17"/>
  <c r="P15" i="17"/>
  <c r="Q15" i="17"/>
  <c r="P16" i="17"/>
  <c r="Q16" i="17"/>
  <c r="P17" i="17"/>
  <c r="Q17" i="17"/>
  <c r="P18" i="17"/>
  <c r="Q18" i="17"/>
  <c r="P19" i="17"/>
  <c r="Q19" i="17"/>
  <c r="Q8" i="17"/>
  <c r="O69" i="17"/>
  <c r="O68" i="17"/>
  <c r="O67" i="17"/>
  <c r="O66" i="17"/>
  <c r="O65" i="17"/>
  <c r="O64" i="17"/>
  <c r="O63" i="17"/>
  <c r="O62" i="17"/>
  <c r="O61" i="17"/>
  <c r="O60" i="17"/>
  <c r="O59" i="17"/>
  <c r="O58" i="17"/>
  <c r="O44" i="17"/>
  <c r="O43" i="17"/>
  <c r="O42" i="17"/>
  <c r="O41" i="17"/>
  <c r="O40" i="17"/>
  <c r="O39" i="17"/>
  <c r="O38" i="17"/>
  <c r="O37" i="17"/>
  <c r="O36" i="17"/>
  <c r="O35" i="17"/>
  <c r="O34" i="17"/>
  <c r="O33" i="17"/>
  <c r="O9" i="17"/>
  <c r="O10" i="17"/>
  <c r="O11" i="17"/>
  <c r="O12" i="17"/>
  <c r="O13" i="17"/>
  <c r="O14" i="17"/>
  <c r="O15" i="17"/>
  <c r="O16" i="17"/>
  <c r="O17" i="17"/>
  <c r="O18" i="17"/>
  <c r="O19" i="17"/>
  <c r="O33" i="15" l="1"/>
  <c r="N33" i="15"/>
  <c r="Q8" i="15"/>
  <c r="P8" i="15"/>
  <c r="O8" i="15"/>
  <c r="N8" i="15"/>
  <c r="Q94" i="15"/>
  <c r="P94" i="15"/>
  <c r="O94" i="15"/>
  <c r="N94" i="15"/>
  <c r="Q93" i="15"/>
  <c r="P93" i="15"/>
  <c r="O93" i="15"/>
  <c r="N93" i="15"/>
  <c r="Q92" i="15"/>
  <c r="P92" i="15"/>
  <c r="O92" i="15"/>
  <c r="N92" i="15"/>
  <c r="Q91" i="15"/>
  <c r="P91" i="15"/>
  <c r="O91" i="15"/>
  <c r="N91" i="15"/>
  <c r="Q90" i="15"/>
  <c r="P90" i="15"/>
  <c r="O90" i="15"/>
  <c r="N90" i="15"/>
  <c r="Q89" i="15"/>
  <c r="P89" i="15"/>
  <c r="O89" i="15"/>
  <c r="N89" i="15"/>
  <c r="Q88" i="15"/>
  <c r="P88" i="15"/>
  <c r="O88" i="15"/>
  <c r="N88" i="15"/>
  <c r="Q87" i="15"/>
  <c r="P87" i="15"/>
  <c r="O87" i="15"/>
  <c r="N87" i="15"/>
  <c r="Q86" i="15"/>
  <c r="P86" i="15"/>
  <c r="O86" i="15"/>
  <c r="N86" i="15"/>
  <c r="Q85" i="15"/>
  <c r="P85" i="15"/>
  <c r="O85" i="15"/>
  <c r="N85" i="15"/>
  <c r="Q84" i="15"/>
  <c r="P84" i="15"/>
  <c r="O84" i="15"/>
  <c r="N84" i="15"/>
  <c r="Q83" i="15"/>
  <c r="P83" i="15"/>
  <c r="N83" i="15"/>
  <c r="Q69" i="15"/>
  <c r="P69" i="15"/>
  <c r="O69" i="15"/>
  <c r="N69" i="15"/>
  <c r="Q68" i="15"/>
  <c r="P68" i="15"/>
  <c r="O68" i="15"/>
  <c r="N68" i="15"/>
  <c r="Q67" i="15"/>
  <c r="P67" i="15"/>
  <c r="O67" i="15"/>
  <c r="N67" i="15"/>
  <c r="Q66" i="15"/>
  <c r="P66" i="15"/>
  <c r="O66" i="15"/>
  <c r="N66" i="15"/>
  <c r="Q65" i="15"/>
  <c r="P65" i="15"/>
  <c r="O65" i="15"/>
  <c r="N65" i="15"/>
  <c r="Q64" i="15"/>
  <c r="P64" i="15"/>
  <c r="O64" i="15"/>
  <c r="N64" i="15"/>
  <c r="Q63" i="15"/>
  <c r="P63" i="15"/>
  <c r="O63" i="15"/>
  <c r="N63" i="15"/>
  <c r="Q62" i="15"/>
  <c r="P62" i="15"/>
  <c r="O62" i="15"/>
  <c r="N62" i="15"/>
  <c r="Q61" i="15"/>
  <c r="P61" i="15"/>
  <c r="O61" i="15"/>
  <c r="N61" i="15"/>
  <c r="Q60" i="15"/>
  <c r="P60" i="15"/>
  <c r="O60" i="15"/>
  <c r="N60" i="15"/>
  <c r="Q59" i="15"/>
  <c r="P59" i="15"/>
  <c r="O59" i="15"/>
  <c r="N59" i="15"/>
  <c r="Q58" i="15"/>
  <c r="P58" i="15"/>
  <c r="O58" i="15"/>
  <c r="N58" i="15"/>
  <c r="Q44" i="15"/>
  <c r="P44" i="15"/>
  <c r="Q43" i="15"/>
  <c r="P43" i="15"/>
  <c r="O43" i="15"/>
  <c r="N43" i="15"/>
  <c r="Q42" i="15"/>
  <c r="P42" i="15"/>
  <c r="O42" i="15"/>
  <c r="N42" i="15"/>
  <c r="Q41" i="15"/>
  <c r="P41" i="15"/>
  <c r="O41" i="15"/>
  <c r="N41" i="15"/>
  <c r="Q40" i="15"/>
  <c r="P40" i="15"/>
  <c r="O40" i="15"/>
  <c r="N40" i="15"/>
  <c r="Q39" i="15"/>
  <c r="P39" i="15"/>
  <c r="O39" i="15"/>
  <c r="N39" i="15"/>
  <c r="Q38" i="15"/>
  <c r="P38" i="15"/>
  <c r="N38" i="15"/>
  <c r="Q37" i="15"/>
  <c r="P37" i="15"/>
  <c r="N37" i="15"/>
  <c r="Q36" i="15"/>
  <c r="P36" i="15"/>
  <c r="O36" i="15"/>
  <c r="N36" i="15"/>
  <c r="Q35" i="15"/>
  <c r="P35" i="15"/>
  <c r="O35" i="15"/>
  <c r="N35" i="15"/>
  <c r="Q34" i="15"/>
  <c r="P34" i="15"/>
  <c r="O34" i="15"/>
  <c r="N34" i="15"/>
  <c r="Q33" i="15"/>
  <c r="P33" i="15"/>
  <c r="Q9" i="15"/>
  <c r="Q10" i="15"/>
  <c r="Q11" i="15"/>
  <c r="Q12" i="15"/>
  <c r="Q13" i="15"/>
  <c r="Q14" i="15"/>
  <c r="Q15" i="15"/>
  <c r="Q16" i="15"/>
  <c r="Q17" i="15"/>
  <c r="Q18" i="15"/>
  <c r="Q19" i="15"/>
  <c r="P9" i="15"/>
  <c r="P10" i="15"/>
  <c r="P11" i="15"/>
  <c r="P12" i="15"/>
  <c r="P13" i="15"/>
  <c r="P14" i="15"/>
  <c r="P15" i="15"/>
  <c r="P16" i="15"/>
  <c r="P17" i="15"/>
  <c r="P18" i="15"/>
  <c r="P19" i="15"/>
  <c r="O9" i="15"/>
  <c r="O10" i="15"/>
  <c r="O11" i="15"/>
  <c r="O12" i="15"/>
  <c r="O13" i="15"/>
  <c r="O14" i="15"/>
  <c r="O15" i="15"/>
  <c r="O16" i="15"/>
  <c r="O17" i="15"/>
  <c r="O18" i="15"/>
  <c r="O19" i="15"/>
  <c r="N9" i="15"/>
  <c r="N10" i="15"/>
  <c r="N11" i="15"/>
  <c r="N12" i="15"/>
  <c r="N13" i="15"/>
  <c r="N14" i="15"/>
  <c r="N15" i="15"/>
  <c r="N16" i="15"/>
  <c r="N17" i="15"/>
  <c r="N18" i="15"/>
  <c r="N19" i="15"/>
  <c r="L44" i="15" l="1"/>
  <c r="N44" i="15" l="1"/>
  <c r="O44" i="15"/>
  <c r="K32" i="15"/>
  <c r="K57" i="15" s="1"/>
  <c r="K82" i="15" s="1"/>
  <c r="K107" i="15" s="1"/>
  <c r="P8" i="14" l="1"/>
  <c r="O8" i="14"/>
  <c r="N8" i="14"/>
  <c r="M8" i="14"/>
  <c r="P127" i="14" l="1"/>
  <c r="O127" i="14"/>
  <c r="N127" i="14"/>
  <c r="M127" i="14"/>
  <c r="P126" i="14"/>
  <c r="O126" i="14"/>
  <c r="N126" i="14"/>
  <c r="M126" i="14"/>
  <c r="P125" i="14"/>
  <c r="O125" i="14"/>
  <c r="N125" i="14"/>
  <c r="M125" i="14"/>
  <c r="P124" i="14"/>
  <c r="O124" i="14"/>
  <c r="N124" i="14"/>
  <c r="M124" i="14"/>
  <c r="P123" i="14"/>
  <c r="O123" i="14"/>
  <c r="N123" i="14"/>
  <c r="M123" i="14"/>
  <c r="P122" i="14"/>
  <c r="O122" i="14"/>
  <c r="N122" i="14"/>
  <c r="M122" i="14"/>
  <c r="P121" i="14"/>
  <c r="O121" i="14"/>
  <c r="N121" i="14"/>
  <c r="M121" i="14"/>
  <c r="P120" i="14"/>
  <c r="O120" i="14"/>
  <c r="N120" i="14"/>
  <c r="M120" i="14"/>
  <c r="P119" i="14"/>
  <c r="O119" i="14"/>
  <c r="N119" i="14"/>
  <c r="M119" i="14"/>
  <c r="P118" i="14"/>
  <c r="O118" i="14"/>
  <c r="N118" i="14"/>
  <c r="M118" i="14"/>
  <c r="P117" i="14"/>
  <c r="O117" i="14"/>
  <c r="N117" i="14"/>
  <c r="M117" i="14"/>
  <c r="P116" i="14"/>
  <c r="O116" i="14"/>
  <c r="N116" i="14"/>
  <c r="M116" i="14"/>
  <c r="P102" i="14"/>
  <c r="O102" i="14"/>
  <c r="N102" i="14"/>
  <c r="M102" i="14"/>
  <c r="P101" i="14"/>
  <c r="O101" i="14"/>
  <c r="N101" i="14"/>
  <c r="M101" i="14"/>
  <c r="P100" i="14"/>
  <c r="O100" i="14"/>
  <c r="N100" i="14"/>
  <c r="M100" i="14"/>
  <c r="P99" i="14"/>
  <c r="O99" i="14"/>
  <c r="N99" i="14"/>
  <c r="M99" i="14"/>
  <c r="P98" i="14"/>
  <c r="O98" i="14"/>
  <c r="N98" i="14"/>
  <c r="M98" i="14"/>
  <c r="P97" i="14"/>
  <c r="O97" i="14"/>
  <c r="N97" i="14"/>
  <c r="M97" i="14"/>
  <c r="P96" i="14"/>
  <c r="O96" i="14"/>
  <c r="N96" i="14"/>
  <c r="M96" i="14"/>
  <c r="P95" i="14"/>
  <c r="O95" i="14"/>
  <c r="N95" i="14"/>
  <c r="M95" i="14"/>
  <c r="P94" i="14"/>
  <c r="O94" i="14"/>
  <c r="N94" i="14"/>
  <c r="M94" i="14"/>
  <c r="P93" i="14"/>
  <c r="O93" i="14"/>
  <c r="N93" i="14"/>
  <c r="M93" i="14"/>
  <c r="P92" i="14"/>
  <c r="O92" i="14"/>
  <c r="N92" i="14"/>
  <c r="M92" i="14"/>
  <c r="P91" i="14"/>
  <c r="O91" i="14"/>
  <c r="M91" i="14"/>
  <c r="P77" i="14"/>
  <c r="O77" i="14"/>
  <c r="N77" i="14"/>
  <c r="M77" i="14"/>
  <c r="P76" i="14"/>
  <c r="O76" i="14"/>
  <c r="N76" i="14"/>
  <c r="M76" i="14"/>
  <c r="P75" i="14"/>
  <c r="O75" i="14"/>
  <c r="N75" i="14"/>
  <c r="M75" i="14"/>
  <c r="P74" i="14"/>
  <c r="O74" i="14"/>
  <c r="N74" i="14"/>
  <c r="M74" i="14"/>
  <c r="P73" i="14"/>
  <c r="O73" i="14"/>
  <c r="N73" i="14"/>
  <c r="M73" i="14"/>
  <c r="P72" i="14"/>
  <c r="O72" i="14"/>
  <c r="N72" i="14"/>
  <c r="M72" i="14"/>
  <c r="P71" i="14"/>
  <c r="O71" i="14"/>
  <c r="N71" i="14"/>
  <c r="M71" i="14"/>
  <c r="P70" i="14"/>
  <c r="O70" i="14"/>
  <c r="N70" i="14"/>
  <c r="M70" i="14"/>
  <c r="P69" i="14"/>
  <c r="O69" i="14"/>
  <c r="N69" i="14"/>
  <c r="M69" i="14"/>
  <c r="P68" i="14"/>
  <c r="O68" i="14"/>
  <c r="N68" i="14"/>
  <c r="M68" i="14"/>
  <c r="P67" i="14"/>
  <c r="O67" i="14"/>
  <c r="N67" i="14"/>
  <c r="M67" i="14"/>
  <c r="P66" i="14"/>
  <c r="O66" i="14"/>
  <c r="N66" i="14"/>
  <c r="M66" i="14"/>
  <c r="P44" i="14"/>
  <c r="O44" i="14"/>
  <c r="N44" i="14"/>
  <c r="M44" i="14"/>
  <c r="P43" i="14"/>
  <c r="O43" i="14"/>
  <c r="N43" i="14"/>
  <c r="M43" i="14"/>
  <c r="P42" i="14"/>
  <c r="O42" i="14"/>
  <c r="N42" i="14"/>
  <c r="M42" i="14"/>
  <c r="P41" i="14"/>
  <c r="O41" i="14"/>
  <c r="N41" i="14"/>
  <c r="M41" i="14"/>
  <c r="P40" i="14"/>
  <c r="O40" i="14"/>
  <c r="N40" i="14"/>
  <c r="M40" i="14"/>
  <c r="P39" i="14"/>
  <c r="O39" i="14"/>
  <c r="N39" i="14"/>
  <c r="M39" i="14"/>
  <c r="P38" i="14"/>
  <c r="O38" i="14"/>
  <c r="M38" i="14"/>
  <c r="P37" i="14"/>
  <c r="O37" i="14"/>
  <c r="N37" i="14"/>
  <c r="M37" i="14"/>
  <c r="P36" i="14"/>
  <c r="O36" i="14"/>
  <c r="N36" i="14"/>
  <c r="M36" i="14"/>
  <c r="P35" i="14"/>
  <c r="O35" i="14"/>
  <c r="N35" i="14"/>
  <c r="M35" i="14"/>
  <c r="P34" i="14"/>
  <c r="O34" i="14"/>
  <c r="N34" i="14"/>
  <c r="M34" i="14"/>
  <c r="P33" i="14"/>
  <c r="O33" i="14"/>
  <c r="N33" i="14"/>
  <c r="M33" i="14"/>
  <c r="M9" i="14"/>
  <c r="N9" i="14"/>
  <c r="O9" i="14"/>
  <c r="P9" i="14"/>
  <c r="M10" i="14"/>
  <c r="N10" i="14"/>
  <c r="O10" i="14"/>
  <c r="P10" i="14"/>
  <c r="M11" i="14"/>
  <c r="N11" i="14"/>
  <c r="O11" i="14"/>
  <c r="P11" i="14"/>
  <c r="M12" i="14"/>
  <c r="N12" i="14"/>
  <c r="O12" i="14"/>
  <c r="P12" i="14"/>
  <c r="M13" i="14"/>
  <c r="N13" i="14"/>
  <c r="O13" i="14"/>
  <c r="P13" i="14"/>
  <c r="M14" i="14"/>
  <c r="N14" i="14"/>
  <c r="O14" i="14"/>
  <c r="P14" i="14"/>
  <c r="M15" i="14"/>
  <c r="N15" i="14"/>
  <c r="O15" i="14"/>
  <c r="P15" i="14"/>
  <c r="M16" i="14"/>
  <c r="N16" i="14"/>
  <c r="O16" i="14"/>
  <c r="P16" i="14"/>
  <c r="M17" i="14"/>
  <c r="N17" i="14"/>
  <c r="O17" i="14"/>
  <c r="P17" i="14"/>
  <c r="M18" i="14"/>
  <c r="N18" i="14"/>
  <c r="O18" i="14"/>
  <c r="P18" i="14"/>
  <c r="M19" i="14"/>
  <c r="N19" i="14"/>
  <c r="O19" i="14"/>
  <c r="P19" i="14"/>
  <c r="C32" i="14" l="1"/>
  <c r="C65" i="14" s="1"/>
  <c r="C90" i="14" s="1"/>
  <c r="C115" i="14" s="1"/>
  <c r="B32" i="14"/>
  <c r="B65" i="14" s="1"/>
  <c r="B90" i="14" s="1"/>
  <c r="B115" i="14" s="1"/>
  <c r="K32" i="14"/>
  <c r="K65" i="14" s="1"/>
  <c r="K90" i="14" s="1"/>
  <c r="K115" i="14" s="1"/>
  <c r="N117" i="12" l="1"/>
  <c r="M117" i="12"/>
  <c r="L117" i="12"/>
  <c r="K117" i="12"/>
  <c r="N116" i="12"/>
  <c r="M116" i="12"/>
  <c r="L116" i="12"/>
  <c r="K116" i="12"/>
  <c r="N115" i="12"/>
  <c r="M115" i="12"/>
  <c r="L115" i="12"/>
  <c r="K115" i="12"/>
  <c r="N114" i="12"/>
  <c r="M114" i="12"/>
  <c r="L114" i="12"/>
  <c r="K114" i="12"/>
  <c r="N113" i="12"/>
  <c r="M113" i="12"/>
  <c r="L113" i="12"/>
  <c r="K113" i="12"/>
  <c r="N112" i="12"/>
  <c r="M112" i="12"/>
  <c r="L112" i="12"/>
  <c r="K112" i="12"/>
  <c r="N111" i="12"/>
  <c r="M111" i="12"/>
  <c r="L111" i="12"/>
  <c r="K111" i="12"/>
  <c r="N110" i="12"/>
  <c r="M110" i="12"/>
  <c r="L110" i="12"/>
  <c r="K110" i="12"/>
  <c r="N109" i="12"/>
  <c r="M109" i="12"/>
  <c r="L109" i="12"/>
  <c r="K109" i="12"/>
  <c r="N108" i="12"/>
  <c r="M108" i="12"/>
  <c r="L108" i="12"/>
  <c r="K108" i="12"/>
  <c r="N107" i="12"/>
  <c r="M107" i="12"/>
  <c r="L107" i="12"/>
  <c r="K107" i="12"/>
  <c r="N106" i="12"/>
  <c r="M106" i="12"/>
  <c r="L106" i="12"/>
  <c r="K106" i="12"/>
  <c r="N93" i="12"/>
  <c r="M93" i="12"/>
  <c r="L93" i="12"/>
  <c r="K93" i="12"/>
  <c r="N92" i="12"/>
  <c r="M92" i="12"/>
  <c r="L92" i="12"/>
  <c r="K92" i="12"/>
  <c r="N91" i="12"/>
  <c r="M91" i="12"/>
  <c r="L91" i="12"/>
  <c r="K91" i="12"/>
  <c r="N90" i="12"/>
  <c r="M90" i="12"/>
  <c r="L90" i="12"/>
  <c r="K90" i="12"/>
  <c r="N89" i="12"/>
  <c r="M89" i="12"/>
  <c r="L89" i="12"/>
  <c r="K89" i="12"/>
  <c r="N88" i="12"/>
  <c r="M88" i="12"/>
  <c r="L88" i="12"/>
  <c r="K88" i="12"/>
  <c r="N87" i="12"/>
  <c r="M87" i="12"/>
  <c r="L87" i="12"/>
  <c r="K87" i="12"/>
  <c r="N86" i="12"/>
  <c r="M86" i="12"/>
  <c r="L86" i="12"/>
  <c r="K86" i="12"/>
  <c r="N85" i="12"/>
  <c r="M85" i="12"/>
  <c r="L85" i="12"/>
  <c r="K85" i="12"/>
  <c r="N84" i="12"/>
  <c r="M84" i="12"/>
  <c r="L84" i="12"/>
  <c r="K84" i="12"/>
  <c r="N83" i="12"/>
  <c r="M83" i="12"/>
  <c r="L83" i="12"/>
  <c r="K83" i="12"/>
  <c r="N82" i="12"/>
  <c r="M82" i="12"/>
  <c r="L82" i="12"/>
  <c r="K82" i="12"/>
  <c r="N44" i="12"/>
  <c r="M44" i="12"/>
  <c r="L44" i="12"/>
  <c r="K44" i="12"/>
  <c r="N43" i="12"/>
  <c r="M43" i="12"/>
  <c r="L43" i="12"/>
  <c r="K43" i="12"/>
  <c r="N42" i="12"/>
  <c r="M42" i="12"/>
  <c r="L42" i="12"/>
  <c r="K42" i="12"/>
  <c r="N41" i="12"/>
  <c r="M41" i="12"/>
  <c r="L41" i="12"/>
  <c r="K41" i="12"/>
  <c r="N40" i="12"/>
  <c r="M40" i="12"/>
  <c r="L40" i="12"/>
  <c r="K40" i="12"/>
  <c r="N39" i="12"/>
  <c r="M39" i="12"/>
  <c r="L39" i="12"/>
  <c r="K39" i="12"/>
  <c r="N38" i="12"/>
  <c r="M38" i="12"/>
  <c r="K38" i="12"/>
  <c r="M37" i="12"/>
  <c r="K37" i="12"/>
  <c r="N36" i="12"/>
  <c r="M36" i="12"/>
  <c r="L36" i="12"/>
  <c r="K36" i="12"/>
  <c r="N35" i="12"/>
  <c r="M35" i="12"/>
  <c r="L35" i="12"/>
  <c r="K35" i="12"/>
  <c r="N34" i="12"/>
  <c r="M34" i="12"/>
  <c r="L34" i="12"/>
  <c r="K34" i="12"/>
  <c r="N33" i="12"/>
  <c r="M33" i="12"/>
  <c r="L33" i="12"/>
  <c r="K33" i="12"/>
  <c r="N68" i="12"/>
  <c r="M68" i="12"/>
  <c r="L68" i="12"/>
  <c r="K68" i="12"/>
  <c r="N67" i="12"/>
  <c r="M67" i="12"/>
  <c r="L67" i="12"/>
  <c r="K67" i="12"/>
  <c r="N66" i="12"/>
  <c r="M66" i="12"/>
  <c r="L66" i="12"/>
  <c r="K66" i="12"/>
  <c r="N65" i="12"/>
  <c r="M65" i="12"/>
  <c r="L65" i="12"/>
  <c r="K65" i="12"/>
  <c r="N64" i="12"/>
  <c r="M64" i="12"/>
  <c r="L64" i="12"/>
  <c r="K64" i="12"/>
  <c r="N63" i="12"/>
  <c r="M63" i="12"/>
  <c r="L63" i="12"/>
  <c r="K63" i="12"/>
  <c r="N62" i="12"/>
  <c r="M62" i="12"/>
  <c r="L62" i="12"/>
  <c r="K62" i="12"/>
  <c r="N61" i="12"/>
  <c r="M61" i="12"/>
  <c r="L61" i="12"/>
  <c r="K61" i="12"/>
  <c r="N60" i="12"/>
  <c r="M60" i="12"/>
  <c r="L60" i="12"/>
  <c r="K60" i="12"/>
  <c r="N59" i="12"/>
  <c r="M59" i="12"/>
  <c r="L59" i="12"/>
  <c r="K59" i="12"/>
  <c r="N58" i="12"/>
  <c r="M58" i="12"/>
  <c r="L58" i="12"/>
  <c r="K58" i="12"/>
  <c r="N57" i="12"/>
  <c r="M57" i="12"/>
  <c r="L57" i="12"/>
  <c r="K57" i="12"/>
  <c r="N8" i="12"/>
  <c r="M8" i="12"/>
  <c r="L9" i="12"/>
  <c r="L10" i="12"/>
  <c r="L11" i="12"/>
  <c r="L12" i="12"/>
  <c r="L13" i="12"/>
  <c r="L14" i="12"/>
  <c r="L15" i="12"/>
  <c r="L16" i="12"/>
  <c r="L17" i="12"/>
  <c r="L18" i="12"/>
  <c r="L19" i="12"/>
  <c r="L8" i="12"/>
  <c r="K9" i="12"/>
  <c r="K10" i="12"/>
  <c r="K11" i="12"/>
  <c r="K12" i="12"/>
  <c r="K13" i="12"/>
  <c r="K14" i="12"/>
  <c r="K15" i="12"/>
  <c r="K16" i="12"/>
  <c r="K17" i="12"/>
  <c r="K18" i="12"/>
  <c r="K19" i="12"/>
  <c r="K8" i="12"/>
  <c r="J8" i="12"/>
  <c r="J107" i="12"/>
  <c r="J108" i="12"/>
  <c r="J109" i="12"/>
  <c r="J110" i="12"/>
  <c r="J111" i="12"/>
  <c r="J112" i="12"/>
  <c r="J113" i="12"/>
  <c r="J114" i="12"/>
  <c r="J115" i="12"/>
  <c r="J116" i="12"/>
  <c r="J117" i="12"/>
  <c r="J106" i="12"/>
  <c r="J83" i="12"/>
  <c r="J84" i="12"/>
  <c r="J85" i="12"/>
  <c r="J86" i="12"/>
  <c r="J87" i="12"/>
  <c r="J88" i="12"/>
  <c r="J89" i="12"/>
  <c r="J90" i="12"/>
  <c r="J91" i="12"/>
  <c r="J92" i="12"/>
  <c r="J93" i="12"/>
  <c r="J82" i="12"/>
  <c r="J58" i="12"/>
  <c r="J59" i="12"/>
  <c r="J60" i="12"/>
  <c r="J61" i="12"/>
  <c r="J62" i="12"/>
  <c r="J63" i="12"/>
  <c r="J64" i="12"/>
  <c r="J65" i="12"/>
  <c r="J66" i="12"/>
  <c r="J67" i="12"/>
  <c r="J68" i="12"/>
  <c r="J57" i="12"/>
  <c r="J34" i="12"/>
  <c r="J35" i="12"/>
  <c r="J36" i="12"/>
  <c r="J37" i="12"/>
  <c r="J38" i="12"/>
  <c r="J39" i="12"/>
  <c r="J40" i="12"/>
  <c r="J41" i="12"/>
  <c r="J42" i="12"/>
  <c r="J43" i="12"/>
  <c r="J44" i="12"/>
  <c r="J33" i="12"/>
  <c r="J9" i="12"/>
  <c r="J10" i="12"/>
  <c r="J11" i="12"/>
  <c r="J12" i="12"/>
  <c r="J13" i="12"/>
  <c r="J14" i="12"/>
  <c r="J15" i="12"/>
  <c r="J16" i="12"/>
  <c r="J17" i="12"/>
  <c r="J18" i="12"/>
  <c r="J19" i="12"/>
  <c r="C105" i="12" l="1"/>
  <c r="B105" i="12"/>
  <c r="C81" i="12"/>
  <c r="B81" i="12"/>
  <c r="C56" i="12"/>
  <c r="B56" i="12"/>
  <c r="C32" i="12"/>
  <c r="B32" i="12"/>
  <c r="A101" i="12"/>
  <c r="A77" i="12"/>
  <c r="M55" i="12"/>
  <c r="M80" i="12" s="1"/>
  <c r="M104" i="12" s="1"/>
  <c r="K55" i="12"/>
  <c r="K80" i="12" s="1"/>
  <c r="K104" i="12" s="1"/>
  <c r="A52" i="12"/>
  <c r="J32" i="12"/>
  <c r="J56" i="12" s="1"/>
  <c r="J81" i="12" s="1"/>
  <c r="J105" i="12" s="1"/>
  <c r="H32" i="12"/>
  <c r="H56" i="12" s="1"/>
  <c r="H81" i="12" s="1"/>
  <c r="H105" i="12" s="1"/>
  <c r="M31" i="12"/>
  <c r="K31" i="12"/>
  <c r="M19" i="12"/>
  <c r="M18" i="12"/>
  <c r="N18" i="12"/>
  <c r="M17" i="12"/>
  <c r="N17" i="12"/>
  <c r="M16" i="12"/>
  <c r="N16" i="12"/>
  <c r="M15" i="12"/>
  <c r="M14" i="12"/>
  <c r="N14" i="12"/>
  <c r="M13" i="12"/>
  <c r="N13" i="12"/>
  <c r="M12" i="12"/>
  <c r="N12" i="12"/>
  <c r="M11" i="12"/>
  <c r="M10" i="12"/>
  <c r="N10" i="12"/>
  <c r="M9" i="12"/>
  <c r="N9" i="12"/>
  <c r="N11" i="12" l="1"/>
  <c r="N15" i="12"/>
  <c r="N19" i="12"/>
  <c r="I9" i="11"/>
  <c r="J9" i="11"/>
  <c r="K8" i="11"/>
  <c r="L8" i="11"/>
  <c r="I8" i="11"/>
  <c r="M8" i="11" s="1"/>
  <c r="K117" i="11" l="1"/>
  <c r="J117" i="11"/>
  <c r="L116" i="11"/>
  <c r="K116" i="11"/>
  <c r="J116" i="11"/>
  <c r="K115" i="11"/>
  <c r="J115" i="11"/>
  <c r="K114" i="11"/>
  <c r="J114" i="11"/>
  <c r="K113" i="11"/>
  <c r="J113" i="11"/>
  <c r="L112" i="11"/>
  <c r="K112" i="11"/>
  <c r="J112" i="11"/>
  <c r="K111" i="11"/>
  <c r="J111" i="11"/>
  <c r="K110" i="11"/>
  <c r="J110" i="11"/>
  <c r="K109" i="11"/>
  <c r="J109" i="11"/>
  <c r="L108" i="11"/>
  <c r="K108" i="11"/>
  <c r="J108" i="11"/>
  <c r="K107" i="11"/>
  <c r="J107" i="11"/>
  <c r="K106" i="11"/>
  <c r="J106" i="11"/>
  <c r="K93" i="11"/>
  <c r="J93" i="11"/>
  <c r="L92" i="11"/>
  <c r="K92" i="11"/>
  <c r="J92" i="11"/>
  <c r="K91" i="11"/>
  <c r="J91" i="11"/>
  <c r="K90" i="11"/>
  <c r="J90" i="11"/>
  <c r="K89" i="11"/>
  <c r="J89" i="11"/>
  <c r="L88" i="11"/>
  <c r="K88" i="11"/>
  <c r="J88" i="11"/>
  <c r="K87" i="11"/>
  <c r="J87" i="11"/>
  <c r="K86" i="11"/>
  <c r="J86" i="11"/>
  <c r="K85" i="11"/>
  <c r="J85" i="11"/>
  <c r="L84" i="11"/>
  <c r="K84" i="11"/>
  <c r="J84" i="11"/>
  <c r="K83" i="11"/>
  <c r="J83" i="11"/>
  <c r="J82" i="11"/>
  <c r="M68" i="11"/>
  <c r="K68" i="11"/>
  <c r="J68" i="11"/>
  <c r="M67" i="11"/>
  <c r="K67" i="11"/>
  <c r="J67" i="11"/>
  <c r="K66" i="11"/>
  <c r="J66" i="11"/>
  <c r="M65" i="11"/>
  <c r="K65" i="11"/>
  <c r="J65" i="11"/>
  <c r="M64" i="11"/>
  <c r="K64" i="11"/>
  <c r="J64" i="11"/>
  <c r="M63" i="11"/>
  <c r="K63" i="11"/>
  <c r="J63" i="11"/>
  <c r="K62" i="11"/>
  <c r="J62" i="11"/>
  <c r="M61" i="11"/>
  <c r="K61" i="11"/>
  <c r="J61" i="11"/>
  <c r="M60" i="11"/>
  <c r="K60" i="11"/>
  <c r="J60" i="11"/>
  <c r="M59" i="11"/>
  <c r="K59" i="11"/>
  <c r="J59" i="11"/>
  <c r="K58" i="11"/>
  <c r="J58" i="11"/>
  <c r="M57" i="11"/>
  <c r="K57" i="11"/>
  <c r="J57" i="11"/>
  <c r="M44" i="11"/>
  <c r="K44" i="11"/>
  <c r="J44" i="11"/>
  <c r="M43" i="11"/>
  <c r="K43" i="11"/>
  <c r="J43" i="11"/>
  <c r="K42" i="11"/>
  <c r="J42" i="11"/>
  <c r="M41" i="11"/>
  <c r="K41" i="11"/>
  <c r="J41" i="11"/>
  <c r="M40" i="11"/>
  <c r="K40" i="11"/>
  <c r="J40" i="11"/>
  <c r="M39" i="11"/>
  <c r="K39" i="11"/>
  <c r="J39" i="11"/>
  <c r="K38" i="11"/>
  <c r="J38" i="11"/>
  <c r="L37" i="11"/>
  <c r="J37" i="11"/>
  <c r="L36" i="11"/>
  <c r="K36" i="11"/>
  <c r="J36" i="11"/>
  <c r="M35" i="11"/>
  <c r="L35" i="11"/>
  <c r="K35" i="11"/>
  <c r="J35" i="11"/>
  <c r="K34" i="11"/>
  <c r="J34" i="11"/>
  <c r="K33" i="11"/>
  <c r="J33" i="11"/>
  <c r="H56" i="11"/>
  <c r="H81" i="11" s="1"/>
  <c r="H105" i="11" s="1"/>
  <c r="H32" i="11"/>
  <c r="J10" i="11"/>
  <c r="J11" i="11"/>
  <c r="J12" i="11"/>
  <c r="J13" i="11"/>
  <c r="J14" i="11"/>
  <c r="J15" i="11"/>
  <c r="J16" i="11"/>
  <c r="J17" i="11"/>
  <c r="J18" i="11"/>
  <c r="J19" i="11"/>
  <c r="J8" i="11"/>
  <c r="K9" i="11"/>
  <c r="K10" i="11"/>
  <c r="K11" i="11"/>
  <c r="K12" i="11"/>
  <c r="K13" i="11"/>
  <c r="K14" i="11"/>
  <c r="K15" i="11"/>
  <c r="K16" i="11"/>
  <c r="K17" i="11"/>
  <c r="K18" i="11"/>
  <c r="K19" i="11"/>
  <c r="I107" i="11"/>
  <c r="M107" i="11" s="1"/>
  <c r="I108" i="11"/>
  <c r="M108" i="11" s="1"/>
  <c r="I109" i="11"/>
  <c r="M109" i="11" s="1"/>
  <c r="I110" i="11"/>
  <c r="M110" i="11" s="1"/>
  <c r="I111" i="11"/>
  <c r="M111" i="11" s="1"/>
  <c r="I112" i="11"/>
  <c r="M112" i="11" s="1"/>
  <c r="I113" i="11"/>
  <c r="M113" i="11" s="1"/>
  <c r="I114" i="11"/>
  <c r="M114" i="11" s="1"/>
  <c r="I115" i="11"/>
  <c r="M115" i="11" s="1"/>
  <c r="I116" i="11"/>
  <c r="M116" i="11" s="1"/>
  <c r="I117" i="11"/>
  <c r="M117" i="11" s="1"/>
  <c r="I106" i="11"/>
  <c r="M106" i="11" s="1"/>
  <c r="I83" i="11"/>
  <c r="M83" i="11" s="1"/>
  <c r="I84" i="11"/>
  <c r="M84" i="11" s="1"/>
  <c r="I85" i="11"/>
  <c r="M85" i="11" s="1"/>
  <c r="I86" i="11"/>
  <c r="M86" i="11" s="1"/>
  <c r="I87" i="11"/>
  <c r="M87" i="11" s="1"/>
  <c r="I88" i="11"/>
  <c r="M88" i="11" s="1"/>
  <c r="I89" i="11"/>
  <c r="M89" i="11" s="1"/>
  <c r="I90" i="11"/>
  <c r="M90" i="11" s="1"/>
  <c r="I91" i="11"/>
  <c r="M91" i="11" s="1"/>
  <c r="I92" i="11"/>
  <c r="M92" i="11" s="1"/>
  <c r="I93" i="11"/>
  <c r="M93" i="11" s="1"/>
  <c r="I82" i="11"/>
  <c r="M82" i="11" s="1"/>
  <c r="I58" i="11"/>
  <c r="L58" i="11" s="1"/>
  <c r="I59" i="11"/>
  <c r="L59" i="11" s="1"/>
  <c r="I60" i="11"/>
  <c r="L60" i="11" s="1"/>
  <c r="I61" i="11"/>
  <c r="L61" i="11" s="1"/>
  <c r="I62" i="11"/>
  <c r="L62" i="11" s="1"/>
  <c r="I63" i="11"/>
  <c r="L63" i="11" s="1"/>
  <c r="I64" i="11"/>
  <c r="L64" i="11" s="1"/>
  <c r="I65" i="11"/>
  <c r="L65" i="11" s="1"/>
  <c r="I66" i="11"/>
  <c r="L66" i="11" s="1"/>
  <c r="I67" i="11"/>
  <c r="L67" i="11" s="1"/>
  <c r="I68" i="11"/>
  <c r="L68" i="11" s="1"/>
  <c r="I57" i="11"/>
  <c r="L57" i="11" s="1"/>
  <c r="I34" i="11"/>
  <c r="M34" i="11" s="1"/>
  <c r="I35" i="11"/>
  <c r="I36" i="11"/>
  <c r="M36" i="11" s="1"/>
  <c r="I37" i="11"/>
  <c r="I38" i="11"/>
  <c r="L38" i="11" s="1"/>
  <c r="I39" i="11"/>
  <c r="L39" i="11" s="1"/>
  <c r="I40" i="11"/>
  <c r="L40" i="11" s="1"/>
  <c r="I41" i="11"/>
  <c r="L41" i="11" s="1"/>
  <c r="I42" i="11"/>
  <c r="L42" i="11" s="1"/>
  <c r="I43" i="11"/>
  <c r="L43" i="11" s="1"/>
  <c r="I44" i="11"/>
  <c r="L44" i="11" s="1"/>
  <c r="I33" i="11"/>
  <c r="M33" i="11" s="1"/>
  <c r="M9" i="11"/>
  <c r="I10" i="11"/>
  <c r="I11" i="11"/>
  <c r="I12" i="11"/>
  <c r="L12" i="11" s="1"/>
  <c r="I13" i="11"/>
  <c r="M13" i="11" s="1"/>
  <c r="I14" i="11"/>
  <c r="I15" i="11"/>
  <c r="I16" i="11"/>
  <c r="M16" i="11" s="1"/>
  <c r="I17" i="11"/>
  <c r="M17" i="11" s="1"/>
  <c r="I18" i="11"/>
  <c r="I19" i="11"/>
  <c r="M19" i="11" s="1"/>
  <c r="A101" i="11"/>
  <c r="A77" i="11"/>
  <c r="L55" i="11"/>
  <c r="L80" i="11" s="1"/>
  <c r="L104" i="11" s="1"/>
  <c r="J55" i="11"/>
  <c r="J80" i="11" s="1"/>
  <c r="J104" i="11" s="1"/>
  <c r="A52" i="11"/>
  <c r="I32" i="11"/>
  <c r="I56" i="11" s="1"/>
  <c r="I81" i="11" s="1"/>
  <c r="I105" i="11" s="1"/>
  <c r="C105" i="11"/>
  <c r="B105" i="11"/>
  <c r="L31" i="11"/>
  <c r="J31" i="11"/>
  <c r="A28" i="11"/>
  <c r="L18" i="11"/>
  <c r="M15" i="11"/>
  <c r="L14" i="11"/>
  <c r="M11" i="11"/>
  <c r="L10" i="11"/>
  <c r="M38" i="11" l="1"/>
  <c r="M42" i="11"/>
  <c r="M58" i="11"/>
  <c r="M62" i="11"/>
  <c r="M66" i="11"/>
  <c r="L33" i="11"/>
  <c r="L34" i="11"/>
  <c r="L82" i="11"/>
  <c r="L83" i="11"/>
  <c r="L85" i="11"/>
  <c r="L86" i="11"/>
  <c r="L87" i="11"/>
  <c r="L89" i="11"/>
  <c r="L90" i="11"/>
  <c r="L91" i="11"/>
  <c r="L93" i="11"/>
  <c r="L106" i="11"/>
  <c r="L107" i="11"/>
  <c r="L109" i="11"/>
  <c r="L110" i="11"/>
  <c r="L111" i="11"/>
  <c r="L113" i="11"/>
  <c r="L114" i="11"/>
  <c r="L115" i="11"/>
  <c r="L117" i="11"/>
  <c r="M12" i="11"/>
  <c r="L13" i="11"/>
  <c r="L9" i="11"/>
  <c r="L16" i="11"/>
  <c r="L17" i="11"/>
  <c r="M10" i="11"/>
  <c r="L11" i="11"/>
  <c r="M14" i="11"/>
  <c r="L15" i="11"/>
  <c r="M18" i="11"/>
  <c r="L19" i="11"/>
  <c r="J117" i="10"/>
  <c r="I117" i="10"/>
  <c r="H117" i="10"/>
  <c r="L117" i="10" s="1"/>
  <c r="K116" i="10"/>
  <c r="J116" i="10"/>
  <c r="I116" i="10"/>
  <c r="H116" i="10"/>
  <c r="L116" i="10" s="1"/>
  <c r="K115" i="10"/>
  <c r="J115" i="10"/>
  <c r="I115" i="10"/>
  <c r="H115" i="10"/>
  <c r="L115" i="10" s="1"/>
  <c r="K114" i="10"/>
  <c r="J114" i="10"/>
  <c r="I114" i="10"/>
  <c r="H114" i="10"/>
  <c r="L114" i="10" s="1"/>
  <c r="J113" i="10"/>
  <c r="I113" i="10"/>
  <c r="H113" i="10"/>
  <c r="L113" i="10" s="1"/>
  <c r="K112" i="10"/>
  <c r="J112" i="10"/>
  <c r="I112" i="10"/>
  <c r="H112" i="10"/>
  <c r="L112" i="10" s="1"/>
  <c r="K111" i="10"/>
  <c r="J111" i="10"/>
  <c r="I111" i="10"/>
  <c r="H111" i="10"/>
  <c r="L111" i="10" s="1"/>
  <c r="K110" i="10"/>
  <c r="J110" i="10"/>
  <c r="I110" i="10"/>
  <c r="H110" i="10"/>
  <c r="L110" i="10" s="1"/>
  <c r="J109" i="10"/>
  <c r="I109" i="10"/>
  <c r="H109" i="10"/>
  <c r="K109" i="10" s="1"/>
  <c r="K108" i="10"/>
  <c r="J108" i="10"/>
  <c r="I108" i="10"/>
  <c r="H108" i="10"/>
  <c r="L108" i="10" s="1"/>
  <c r="K107" i="10"/>
  <c r="J107" i="10"/>
  <c r="I107" i="10"/>
  <c r="H107" i="10"/>
  <c r="L107" i="10" s="1"/>
  <c r="K106" i="10"/>
  <c r="J106" i="10"/>
  <c r="I106" i="10"/>
  <c r="H106" i="10"/>
  <c r="L106" i="10" s="1"/>
  <c r="K93" i="10"/>
  <c r="J93" i="10"/>
  <c r="I93" i="10"/>
  <c r="H93" i="10"/>
  <c r="L93" i="10" s="1"/>
  <c r="J92" i="10"/>
  <c r="I92" i="10"/>
  <c r="H92" i="10"/>
  <c r="K92" i="10" s="1"/>
  <c r="J91" i="10"/>
  <c r="I91" i="10"/>
  <c r="H91" i="10"/>
  <c r="L91" i="10" s="1"/>
  <c r="J90" i="10"/>
  <c r="I90" i="10"/>
  <c r="H90" i="10"/>
  <c r="L90" i="10" s="1"/>
  <c r="J89" i="10"/>
  <c r="I89" i="10"/>
  <c r="H89" i="10"/>
  <c r="L89" i="10" s="1"/>
  <c r="J88" i="10"/>
  <c r="I88" i="10"/>
  <c r="H88" i="10"/>
  <c r="K88" i="10" s="1"/>
  <c r="K87" i="10"/>
  <c r="J87" i="10"/>
  <c r="I87" i="10"/>
  <c r="H87" i="10"/>
  <c r="L87" i="10" s="1"/>
  <c r="K86" i="10"/>
  <c r="J86" i="10"/>
  <c r="I86" i="10"/>
  <c r="H86" i="10"/>
  <c r="L86" i="10" s="1"/>
  <c r="K85" i="10"/>
  <c r="J85" i="10"/>
  <c r="I85" i="10"/>
  <c r="H85" i="10"/>
  <c r="L85" i="10" s="1"/>
  <c r="J84" i="10"/>
  <c r="I84" i="10"/>
  <c r="H84" i="10"/>
  <c r="K84" i="10" s="1"/>
  <c r="K83" i="10"/>
  <c r="J83" i="10"/>
  <c r="I83" i="10"/>
  <c r="H83" i="10"/>
  <c r="L83" i="10" s="1"/>
  <c r="K82" i="10"/>
  <c r="J82" i="10"/>
  <c r="I82" i="10"/>
  <c r="H82" i="10"/>
  <c r="L82" i="10" s="1"/>
  <c r="K68" i="10"/>
  <c r="J68" i="10"/>
  <c r="I68" i="10"/>
  <c r="H68" i="10"/>
  <c r="J67" i="10"/>
  <c r="I67" i="10"/>
  <c r="H67" i="10"/>
  <c r="K67" i="10" s="1"/>
  <c r="K66" i="10"/>
  <c r="J66" i="10"/>
  <c r="I66" i="10"/>
  <c r="H66" i="10"/>
  <c r="L66" i="10" s="1"/>
  <c r="K65" i="10"/>
  <c r="J65" i="10"/>
  <c r="I65" i="10"/>
  <c r="H65" i="10"/>
  <c r="L65" i="10" s="1"/>
  <c r="K64" i="10"/>
  <c r="J64" i="10"/>
  <c r="I64" i="10"/>
  <c r="H64" i="10"/>
  <c r="L64" i="10" s="1"/>
  <c r="J63" i="10"/>
  <c r="I63" i="10"/>
  <c r="H63" i="10"/>
  <c r="K63" i="10" s="1"/>
  <c r="J62" i="10"/>
  <c r="I62" i="10"/>
  <c r="H62" i="10"/>
  <c r="L62" i="10" s="1"/>
  <c r="J61" i="10"/>
  <c r="I61" i="10"/>
  <c r="H61" i="10"/>
  <c r="L61" i="10" s="1"/>
  <c r="J60" i="10"/>
  <c r="I60" i="10"/>
  <c r="H60" i="10"/>
  <c r="L60" i="10" s="1"/>
  <c r="J59" i="10"/>
  <c r="I59" i="10"/>
  <c r="H59" i="10"/>
  <c r="K59" i="10" s="1"/>
  <c r="K58" i="10"/>
  <c r="J58" i="10"/>
  <c r="I58" i="10"/>
  <c r="H58" i="10"/>
  <c r="L58" i="10" s="1"/>
  <c r="K57" i="10"/>
  <c r="J57" i="10"/>
  <c r="I57" i="10"/>
  <c r="H57" i="10"/>
  <c r="L57" i="10" s="1"/>
  <c r="K44" i="10"/>
  <c r="J44" i="10"/>
  <c r="I44" i="10"/>
  <c r="H44" i="10"/>
  <c r="L44" i="10" s="1"/>
  <c r="L43" i="10"/>
  <c r="J43" i="10"/>
  <c r="I43" i="10"/>
  <c r="H43" i="10"/>
  <c r="K43" i="10" s="1"/>
  <c r="K42" i="10"/>
  <c r="J42" i="10"/>
  <c r="I42" i="10"/>
  <c r="H42" i="10"/>
  <c r="L42" i="10" s="1"/>
  <c r="K41" i="10"/>
  <c r="J41" i="10"/>
  <c r="I41" i="10"/>
  <c r="H41" i="10"/>
  <c r="L41" i="10" s="1"/>
  <c r="K40" i="10"/>
  <c r="J40" i="10"/>
  <c r="I40" i="10"/>
  <c r="H40" i="10"/>
  <c r="L40" i="10" s="1"/>
  <c r="J39" i="10"/>
  <c r="I39" i="10"/>
  <c r="H39" i="10"/>
  <c r="K39" i="10" s="1"/>
  <c r="K38" i="10"/>
  <c r="J38" i="10"/>
  <c r="I38" i="10"/>
  <c r="H38" i="10"/>
  <c r="L38" i="10" s="1"/>
  <c r="K37" i="10"/>
  <c r="I37" i="10"/>
  <c r="H37" i="10"/>
  <c r="K36" i="10"/>
  <c r="J36" i="10"/>
  <c r="I36" i="10"/>
  <c r="H36" i="10"/>
  <c r="L36" i="10" s="1"/>
  <c r="J35" i="10"/>
  <c r="I35" i="10"/>
  <c r="H35" i="10"/>
  <c r="L35" i="10" s="1"/>
  <c r="J34" i="10"/>
  <c r="I34" i="10"/>
  <c r="H34" i="10"/>
  <c r="L34" i="10" s="1"/>
  <c r="J33" i="10"/>
  <c r="I33" i="10"/>
  <c r="H33" i="10"/>
  <c r="L33" i="10" s="1"/>
  <c r="J8" i="10"/>
  <c r="I8" i="10"/>
  <c r="H8" i="10"/>
  <c r="K8" i="10" s="1"/>
  <c r="H19" i="10"/>
  <c r="H18" i="10"/>
  <c r="H17" i="10"/>
  <c r="H16" i="10"/>
  <c r="H15" i="10"/>
  <c r="H14" i="10"/>
  <c r="H13" i="10"/>
  <c r="H12" i="10"/>
  <c r="H11" i="10"/>
  <c r="H10" i="10"/>
  <c r="H9" i="10"/>
  <c r="K33" i="10" l="1"/>
  <c r="K34" i="10"/>
  <c r="K60" i="10"/>
  <c r="K61" i="10"/>
  <c r="K62" i="10"/>
  <c r="K89" i="10"/>
  <c r="K90" i="10"/>
  <c r="K91" i="10"/>
  <c r="L109" i="10"/>
  <c r="K113" i="10"/>
  <c r="K117" i="10"/>
  <c r="L84" i="10"/>
  <c r="L88" i="10"/>
  <c r="L92" i="10"/>
  <c r="L59" i="10"/>
  <c r="L63" i="10"/>
  <c r="L67" i="10"/>
  <c r="L68" i="10"/>
  <c r="L39" i="10"/>
  <c r="K35" i="10"/>
  <c r="H32" i="10" l="1"/>
  <c r="H56" i="10" s="1"/>
  <c r="H81" i="10" s="1"/>
  <c r="H105" i="10" s="1"/>
  <c r="C32" i="10"/>
  <c r="C56" i="10" s="1"/>
  <c r="C81" i="10" s="1"/>
  <c r="C105" i="10" s="1"/>
  <c r="B32" i="10"/>
  <c r="B56" i="10" s="1"/>
  <c r="B81" i="10" s="1"/>
  <c r="B105" i="10" s="1"/>
  <c r="J9" i="10"/>
  <c r="J10" i="10"/>
  <c r="J11" i="10"/>
  <c r="J12" i="10"/>
  <c r="J13" i="10"/>
  <c r="J14" i="10"/>
  <c r="J15" i="10"/>
  <c r="J16" i="10"/>
  <c r="J17" i="10"/>
  <c r="J18" i="10"/>
  <c r="J19" i="10"/>
  <c r="I9" i="10"/>
  <c r="I10" i="10"/>
  <c r="I11" i="10"/>
  <c r="I12" i="10"/>
  <c r="I13" i="10"/>
  <c r="I14" i="10"/>
  <c r="I15" i="10"/>
  <c r="I16" i="10"/>
  <c r="I17" i="10"/>
  <c r="I18" i="10"/>
  <c r="I19" i="10"/>
  <c r="K10" i="10"/>
  <c r="L12" i="10"/>
  <c r="L13" i="10"/>
  <c r="K14" i="10"/>
  <c r="K15" i="10"/>
  <c r="L16" i="10"/>
  <c r="L17" i="10"/>
  <c r="K18" i="10"/>
  <c r="L8" i="10"/>
  <c r="A101" i="10"/>
  <c r="A77" i="10"/>
  <c r="K55" i="10"/>
  <c r="K80" i="10" s="1"/>
  <c r="K104" i="10" s="1"/>
  <c r="I55" i="10"/>
  <c r="I80" i="10" s="1"/>
  <c r="I104" i="10" s="1"/>
  <c r="A52" i="10"/>
  <c r="K31" i="10"/>
  <c r="I31" i="10"/>
  <c r="A28" i="10"/>
  <c r="K19" i="10"/>
  <c r="L18" i="10"/>
  <c r="L14" i="10"/>
  <c r="K11" i="10"/>
  <c r="L9" i="10"/>
  <c r="K16" i="10" l="1"/>
  <c r="L10" i="10"/>
  <c r="K12" i="10"/>
  <c r="L11" i="10"/>
  <c r="L15" i="10"/>
  <c r="L19" i="10"/>
  <c r="K9" i="10"/>
  <c r="K13" i="10"/>
  <c r="K17" i="10"/>
  <c r="G56" i="9"/>
  <c r="G81" i="9" s="1"/>
  <c r="G105" i="9" s="1"/>
  <c r="G32" i="9"/>
  <c r="G8" i="9"/>
  <c r="J80" i="9" l="1"/>
  <c r="J104" i="9" s="1"/>
  <c r="H80" i="9"/>
  <c r="H104" i="9" s="1"/>
  <c r="J55" i="9"/>
  <c r="H55" i="9"/>
  <c r="J31" i="9"/>
  <c r="H31" i="9"/>
  <c r="G117" i="9"/>
  <c r="J117" i="9"/>
  <c r="G116" i="9"/>
  <c r="K116" i="9" s="1"/>
  <c r="G115" i="9"/>
  <c r="J115" i="9" s="1"/>
  <c r="G114" i="9"/>
  <c r="K114" i="9" s="1"/>
  <c r="G113" i="9"/>
  <c r="J113" i="9" s="1"/>
  <c r="G112" i="9"/>
  <c r="K112" i="9" s="1"/>
  <c r="G111" i="9"/>
  <c r="J111" i="9" s="1"/>
  <c r="G110" i="9"/>
  <c r="J110" i="9" s="1"/>
  <c r="G109" i="9"/>
  <c r="J109" i="9" s="1"/>
  <c r="G108" i="9"/>
  <c r="K108" i="9" s="1"/>
  <c r="G107" i="9"/>
  <c r="J107" i="9" s="1"/>
  <c r="G106" i="9"/>
  <c r="J106" i="9" s="1"/>
  <c r="G93" i="9"/>
  <c r="J93" i="9" s="1"/>
  <c r="G92" i="9"/>
  <c r="G91" i="9"/>
  <c r="J91" i="9" s="1"/>
  <c r="G90" i="9"/>
  <c r="J90" i="9" s="1"/>
  <c r="G89" i="9"/>
  <c r="J89" i="9" s="1"/>
  <c r="G88" i="9"/>
  <c r="J88" i="9" s="1"/>
  <c r="G87" i="9"/>
  <c r="J87" i="9" s="1"/>
  <c r="G86" i="9"/>
  <c r="J86" i="9" s="1"/>
  <c r="G85" i="9"/>
  <c r="J85" i="9" s="1"/>
  <c r="G84" i="9"/>
  <c r="K84" i="9" s="1"/>
  <c r="G83" i="9"/>
  <c r="J83" i="9" s="1"/>
  <c r="G82" i="9"/>
  <c r="J82" i="9" s="1"/>
  <c r="G68" i="9"/>
  <c r="J68" i="9" s="1"/>
  <c r="G67" i="9"/>
  <c r="K67" i="9" s="1"/>
  <c r="G66" i="9"/>
  <c r="J66" i="9" s="1"/>
  <c r="G65" i="9"/>
  <c r="J65" i="9" s="1"/>
  <c r="G64" i="9"/>
  <c r="J64" i="9" s="1"/>
  <c r="G63" i="9"/>
  <c r="K63" i="9" s="1"/>
  <c r="G62" i="9"/>
  <c r="J62" i="9" s="1"/>
  <c r="G61" i="9"/>
  <c r="J61" i="9" s="1"/>
  <c r="G60" i="9"/>
  <c r="J60" i="9" s="1"/>
  <c r="G59" i="9"/>
  <c r="G58" i="9"/>
  <c r="J58" i="9" s="1"/>
  <c r="G57" i="9"/>
  <c r="J57" i="9" s="1"/>
  <c r="G44" i="9"/>
  <c r="J44" i="9" s="1"/>
  <c r="G43" i="9"/>
  <c r="J43" i="9" s="1"/>
  <c r="G42" i="9"/>
  <c r="J42" i="9" s="1"/>
  <c r="G41" i="9"/>
  <c r="J41" i="9" s="1"/>
  <c r="G40" i="9"/>
  <c r="J40" i="9" s="1"/>
  <c r="G39" i="9"/>
  <c r="J39" i="9" s="1"/>
  <c r="G38" i="9"/>
  <c r="J38" i="9" s="1"/>
  <c r="G37" i="9"/>
  <c r="J37" i="9" s="1"/>
  <c r="G36" i="9"/>
  <c r="J36" i="9" s="1"/>
  <c r="G35" i="9"/>
  <c r="K35" i="9" s="1"/>
  <c r="G34" i="9"/>
  <c r="J34" i="9" s="1"/>
  <c r="G33" i="9"/>
  <c r="J33" i="9" s="1"/>
  <c r="G9" i="9"/>
  <c r="G10" i="9"/>
  <c r="G11" i="9"/>
  <c r="G12" i="9"/>
  <c r="G13" i="9"/>
  <c r="G14" i="9"/>
  <c r="G15" i="9"/>
  <c r="G16" i="9"/>
  <c r="G17" i="9"/>
  <c r="G18" i="9"/>
  <c r="G19" i="9"/>
  <c r="K8" i="9"/>
  <c r="K117" i="9"/>
  <c r="I117" i="9"/>
  <c r="H117" i="9"/>
  <c r="I116" i="9"/>
  <c r="H116" i="9"/>
  <c r="I115" i="9"/>
  <c r="H115" i="9"/>
  <c r="I114" i="9"/>
  <c r="H114" i="9"/>
  <c r="K113" i="9"/>
  <c r="I113" i="9"/>
  <c r="H113" i="9"/>
  <c r="I112" i="9"/>
  <c r="H112" i="9"/>
  <c r="I111" i="9"/>
  <c r="H111" i="9"/>
  <c r="K110" i="9"/>
  <c r="I110" i="9"/>
  <c r="H110" i="9"/>
  <c r="K109" i="9"/>
  <c r="I109" i="9"/>
  <c r="H109" i="9"/>
  <c r="J108" i="9"/>
  <c r="I108" i="9"/>
  <c r="H108" i="9"/>
  <c r="I107" i="9"/>
  <c r="H107" i="9"/>
  <c r="K106" i="9"/>
  <c r="I106" i="9"/>
  <c r="H106" i="9"/>
  <c r="K93" i="9"/>
  <c r="I93" i="9"/>
  <c r="H93" i="9"/>
  <c r="K92" i="9"/>
  <c r="J92" i="9"/>
  <c r="I92" i="9"/>
  <c r="H92" i="9"/>
  <c r="I91" i="9"/>
  <c r="H91" i="9"/>
  <c r="K90" i="9"/>
  <c r="I90" i="9"/>
  <c r="H90" i="9"/>
  <c r="I89" i="9"/>
  <c r="H89" i="9"/>
  <c r="K88" i="9"/>
  <c r="I88" i="9"/>
  <c r="H88" i="9"/>
  <c r="K87" i="9"/>
  <c r="I87" i="9"/>
  <c r="H87" i="9"/>
  <c r="K86" i="9"/>
  <c r="I86" i="9"/>
  <c r="H86" i="9"/>
  <c r="K85" i="9"/>
  <c r="I85" i="9"/>
  <c r="H85" i="9"/>
  <c r="I84" i="9"/>
  <c r="H84" i="9"/>
  <c r="I83" i="9"/>
  <c r="H83" i="9"/>
  <c r="K82" i="9"/>
  <c r="I82" i="9"/>
  <c r="H82" i="9"/>
  <c r="I68" i="9"/>
  <c r="H68" i="9"/>
  <c r="I67" i="9"/>
  <c r="H67" i="9"/>
  <c r="I66" i="9"/>
  <c r="H66" i="9"/>
  <c r="K65" i="9"/>
  <c r="I65" i="9"/>
  <c r="H65" i="9"/>
  <c r="K64" i="9"/>
  <c r="I64" i="9"/>
  <c r="H64" i="9"/>
  <c r="J63" i="9"/>
  <c r="I63" i="9"/>
  <c r="H63" i="9"/>
  <c r="I62" i="9"/>
  <c r="H62" i="9"/>
  <c r="K61" i="9"/>
  <c r="I61" i="9"/>
  <c r="H61" i="9"/>
  <c r="K60" i="9"/>
  <c r="I60" i="9"/>
  <c r="H60" i="9"/>
  <c r="K59" i="9"/>
  <c r="J59" i="9"/>
  <c r="I59" i="9"/>
  <c r="H59" i="9"/>
  <c r="I58" i="9"/>
  <c r="H58" i="9"/>
  <c r="K57" i="9"/>
  <c r="I57" i="9"/>
  <c r="H57" i="9"/>
  <c r="I44" i="9"/>
  <c r="H44" i="9"/>
  <c r="K43" i="9"/>
  <c r="I43" i="9"/>
  <c r="H43" i="9"/>
  <c r="K42" i="9"/>
  <c r="I42" i="9"/>
  <c r="H42" i="9"/>
  <c r="K41" i="9"/>
  <c r="I41" i="9"/>
  <c r="H41" i="9"/>
  <c r="I40" i="9"/>
  <c r="H40" i="9"/>
  <c r="K39" i="9"/>
  <c r="I39" i="9"/>
  <c r="H39" i="9"/>
  <c r="K38" i="9"/>
  <c r="I38" i="9"/>
  <c r="H38" i="9"/>
  <c r="K37" i="9"/>
  <c r="I37" i="9"/>
  <c r="H37" i="9"/>
  <c r="K36" i="9"/>
  <c r="I36" i="9"/>
  <c r="H36" i="9"/>
  <c r="I35" i="9"/>
  <c r="H35" i="9"/>
  <c r="I34" i="9"/>
  <c r="H34" i="9"/>
  <c r="K33" i="9"/>
  <c r="I33" i="9"/>
  <c r="H33" i="9"/>
  <c r="I9" i="9"/>
  <c r="I10" i="9"/>
  <c r="I11" i="9"/>
  <c r="I12" i="9"/>
  <c r="I13" i="9"/>
  <c r="I14" i="9"/>
  <c r="I15" i="9"/>
  <c r="I16" i="9"/>
  <c r="I17" i="9"/>
  <c r="I18" i="9"/>
  <c r="I19" i="9"/>
  <c r="I8" i="9"/>
  <c r="H9" i="9"/>
  <c r="H10" i="9"/>
  <c r="H11" i="9"/>
  <c r="H12" i="9"/>
  <c r="H13" i="9"/>
  <c r="H14" i="9"/>
  <c r="H15" i="9"/>
  <c r="H16" i="9"/>
  <c r="H17" i="9"/>
  <c r="H18" i="9"/>
  <c r="H19" i="9"/>
  <c r="H8" i="9"/>
  <c r="A101" i="9"/>
  <c r="A77" i="9"/>
  <c r="A52" i="9"/>
  <c r="A28" i="9"/>
  <c r="K58" i="9" l="1"/>
  <c r="K91" i="9"/>
  <c r="J35" i="9"/>
  <c r="K62" i="9"/>
  <c r="J67" i="9"/>
  <c r="J84" i="9"/>
  <c r="K107" i="9"/>
  <c r="J112" i="9"/>
  <c r="J116" i="9"/>
  <c r="K34" i="9"/>
  <c r="K44" i="9"/>
  <c r="K66" i="9"/>
  <c r="K83" i="9"/>
  <c r="K89" i="9"/>
  <c r="K111" i="9"/>
  <c r="K115" i="9"/>
  <c r="J114" i="9"/>
  <c r="K68" i="9"/>
  <c r="K40" i="9"/>
  <c r="J8" i="9"/>
  <c r="J19" i="9"/>
  <c r="J18" i="9"/>
  <c r="J17" i="9"/>
  <c r="K17" i="9"/>
  <c r="J16" i="9"/>
  <c r="K16" i="9"/>
  <c r="K15" i="9"/>
  <c r="J14" i="9"/>
  <c r="K13" i="9"/>
  <c r="K12" i="9"/>
  <c r="J11" i="9"/>
  <c r="J10" i="9"/>
  <c r="J9" i="9"/>
  <c r="K9" i="9"/>
  <c r="J12" i="9" l="1"/>
  <c r="J13" i="9"/>
  <c r="K11" i="9"/>
  <c r="K19" i="9"/>
  <c r="K10" i="9"/>
  <c r="K14" i="9"/>
  <c r="J15" i="9"/>
  <c r="K18" i="9"/>
  <c r="I117" i="7"/>
  <c r="H117" i="7"/>
  <c r="G117" i="7"/>
  <c r="F117" i="7"/>
  <c r="J117" i="7" s="1"/>
  <c r="I116" i="7"/>
  <c r="H116" i="7"/>
  <c r="G116" i="7"/>
  <c r="F116" i="7"/>
  <c r="J116" i="7" s="1"/>
  <c r="I115" i="7"/>
  <c r="H115" i="7"/>
  <c r="G115" i="7"/>
  <c r="F115" i="7"/>
  <c r="J115" i="7" s="1"/>
  <c r="I114" i="7"/>
  <c r="H114" i="7"/>
  <c r="G114" i="7"/>
  <c r="F114" i="7"/>
  <c r="J114" i="7" s="1"/>
  <c r="H113" i="7"/>
  <c r="G113" i="7"/>
  <c r="F113" i="7"/>
  <c r="J113" i="7" s="1"/>
  <c r="H112" i="7"/>
  <c r="G112" i="7"/>
  <c r="F112" i="7"/>
  <c r="J112" i="7" s="1"/>
  <c r="H111" i="7"/>
  <c r="G111" i="7"/>
  <c r="F111" i="7"/>
  <c r="J111" i="7" s="1"/>
  <c r="H110" i="7"/>
  <c r="G110" i="7"/>
  <c r="F110" i="7"/>
  <c r="J110" i="7" s="1"/>
  <c r="H109" i="7"/>
  <c r="G109" i="7"/>
  <c r="F109" i="7"/>
  <c r="J109" i="7" s="1"/>
  <c r="I108" i="7"/>
  <c r="H108" i="7"/>
  <c r="G108" i="7"/>
  <c r="F108" i="7"/>
  <c r="J108" i="7" s="1"/>
  <c r="I107" i="7"/>
  <c r="H107" i="7"/>
  <c r="G107" i="7"/>
  <c r="F107" i="7"/>
  <c r="J107" i="7" s="1"/>
  <c r="I106" i="7"/>
  <c r="H106" i="7"/>
  <c r="G106" i="7"/>
  <c r="F106" i="7"/>
  <c r="J106" i="7" s="1"/>
  <c r="H93" i="7"/>
  <c r="G93" i="7"/>
  <c r="F93" i="7"/>
  <c r="J93" i="7" s="1"/>
  <c r="H92" i="7"/>
  <c r="G92" i="7"/>
  <c r="F92" i="7"/>
  <c r="I92" i="7" s="1"/>
  <c r="I91" i="7"/>
  <c r="H91" i="7"/>
  <c r="G91" i="7"/>
  <c r="F91" i="7"/>
  <c r="J91" i="7" s="1"/>
  <c r="I90" i="7"/>
  <c r="H90" i="7"/>
  <c r="G90" i="7"/>
  <c r="F90" i="7"/>
  <c r="J90" i="7" s="1"/>
  <c r="I89" i="7"/>
  <c r="H89" i="7"/>
  <c r="G89" i="7"/>
  <c r="F89" i="7"/>
  <c r="J89" i="7" s="1"/>
  <c r="H88" i="7"/>
  <c r="G88" i="7"/>
  <c r="F88" i="7"/>
  <c r="I88" i="7" s="1"/>
  <c r="I87" i="7"/>
  <c r="H87" i="7"/>
  <c r="G87" i="7"/>
  <c r="F87" i="7"/>
  <c r="J87" i="7" s="1"/>
  <c r="I86" i="7"/>
  <c r="H86" i="7"/>
  <c r="G86" i="7"/>
  <c r="F86" i="7"/>
  <c r="J86" i="7" s="1"/>
  <c r="I85" i="7"/>
  <c r="H85" i="7"/>
  <c r="G85" i="7"/>
  <c r="F85" i="7"/>
  <c r="J85" i="7" s="1"/>
  <c r="H84" i="7"/>
  <c r="G84" i="7"/>
  <c r="F84" i="7"/>
  <c r="I84" i="7" s="1"/>
  <c r="H83" i="7"/>
  <c r="G83" i="7"/>
  <c r="F83" i="7"/>
  <c r="J83" i="7" s="1"/>
  <c r="G82" i="7"/>
  <c r="F82" i="7"/>
  <c r="H68" i="7"/>
  <c r="G68" i="7"/>
  <c r="F68" i="7"/>
  <c r="J68" i="7" s="1"/>
  <c r="H67" i="7"/>
  <c r="G67" i="7"/>
  <c r="F67" i="7"/>
  <c r="J67" i="7" s="1"/>
  <c r="H66" i="7"/>
  <c r="G66" i="7"/>
  <c r="F66" i="7"/>
  <c r="J66" i="7" s="1"/>
  <c r="H65" i="7"/>
  <c r="G65" i="7"/>
  <c r="F65" i="7"/>
  <c r="J65" i="7" s="1"/>
  <c r="H64" i="7"/>
  <c r="G64" i="7"/>
  <c r="F64" i="7"/>
  <c r="J64" i="7" s="1"/>
  <c r="H63" i="7"/>
  <c r="G63" i="7"/>
  <c r="F63" i="7"/>
  <c r="I63" i="7" s="1"/>
  <c r="I62" i="7"/>
  <c r="H62" i="7"/>
  <c r="G62" i="7"/>
  <c r="F62" i="7"/>
  <c r="J62" i="7" s="1"/>
  <c r="I61" i="7"/>
  <c r="H61" i="7"/>
  <c r="G61" i="7"/>
  <c r="F61" i="7"/>
  <c r="J61" i="7" s="1"/>
  <c r="I60" i="7"/>
  <c r="H60" i="7"/>
  <c r="G60" i="7"/>
  <c r="F60" i="7"/>
  <c r="J60" i="7" s="1"/>
  <c r="H59" i="7"/>
  <c r="G59" i="7"/>
  <c r="F59" i="7"/>
  <c r="I59" i="7" s="1"/>
  <c r="I58" i="7"/>
  <c r="H58" i="7"/>
  <c r="G58" i="7"/>
  <c r="F58" i="7"/>
  <c r="J58" i="7" s="1"/>
  <c r="I57" i="7"/>
  <c r="H57" i="7"/>
  <c r="G57" i="7"/>
  <c r="F57" i="7"/>
  <c r="J57" i="7" s="1"/>
  <c r="I44" i="7"/>
  <c r="H44" i="7"/>
  <c r="G44" i="7"/>
  <c r="F44" i="7"/>
  <c r="J44" i="7" s="1"/>
  <c r="H43" i="7"/>
  <c r="G43" i="7"/>
  <c r="F43" i="7"/>
  <c r="I43" i="7" s="1"/>
  <c r="I42" i="7"/>
  <c r="H42" i="7"/>
  <c r="G42" i="7"/>
  <c r="F42" i="7"/>
  <c r="J42" i="7" s="1"/>
  <c r="I41" i="7"/>
  <c r="H41" i="7"/>
  <c r="G41" i="7"/>
  <c r="F41" i="7"/>
  <c r="J41" i="7" s="1"/>
  <c r="I40" i="7"/>
  <c r="H40" i="7"/>
  <c r="G40" i="7"/>
  <c r="F40" i="7"/>
  <c r="J40" i="7" s="1"/>
  <c r="H39" i="7"/>
  <c r="G39" i="7"/>
  <c r="F39" i="7"/>
  <c r="J39" i="7" s="1"/>
  <c r="G38" i="7"/>
  <c r="F38" i="7"/>
  <c r="G37" i="7"/>
  <c r="F37" i="7"/>
  <c r="H36" i="7"/>
  <c r="G36" i="7"/>
  <c r="F36" i="7"/>
  <c r="J36" i="7" s="1"/>
  <c r="H35" i="7"/>
  <c r="G35" i="7"/>
  <c r="F35" i="7"/>
  <c r="J35" i="7" s="1"/>
  <c r="I34" i="7"/>
  <c r="H34" i="7"/>
  <c r="G34" i="7"/>
  <c r="F34" i="7"/>
  <c r="J34" i="7" s="1"/>
  <c r="I33" i="7"/>
  <c r="H33" i="7"/>
  <c r="G33" i="7"/>
  <c r="F33" i="7"/>
  <c r="J33" i="7" s="1"/>
  <c r="I8" i="7"/>
  <c r="H8" i="7"/>
  <c r="G8" i="7"/>
  <c r="F8" i="7"/>
  <c r="J8" i="7" s="1"/>
  <c r="I93" i="7" l="1"/>
  <c r="I64" i="7"/>
  <c r="I65" i="7"/>
  <c r="I66" i="7"/>
  <c r="I68" i="7"/>
  <c r="I110" i="7"/>
  <c r="I111" i="7"/>
  <c r="I112" i="7"/>
  <c r="I82" i="7"/>
  <c r="I83" i="7"/>
  <c r="I36" i="7"/>
  <c r="I37" i="7"/>
  <c r="I38" i="7"/>
  <c r="I109" i="7"/>
  <c r="I113" i="7"/>
  <c r="J84" i="7"/>
  <c r="J88" i="7"/>
  <c r="J92" i="7"/>
  <c r="J59" i="7"/>
  <c r="J63" i="7"/>
  <c r="I67" i="7"/>
  <c r="J43" i="7"/>
  <c r="I35" i="7"/>
  <c r="I39" i="7"/>
  <c r="G9" i="7"/>
  <c r="H9" i="7"/>
  <c r="G10" i="7"/>
  <c r="H10" i="7"/>
  <c r="I10" i="7"/>
  <c r="G11" i="7"/>
  <c r="H11" i="7"/>
  <c r="G12" i="7"/>
  <c r="H12" i="7"/>
  <c r="I12" i="7"/>
  <c r="G13" i="7"/>
  <c r="H13" i="7"/>
  <c r="G14" i="7"/>
  <c r="H14" i="7"/>
  <c r="I14" i="7"/>
  <c r="J14" i="7"/>
  <c r="G15" i="7"/>
  <c r="H15" i="7"/>
  <c r="G16" i="7"/>
  <c r="H16" i="7"/>
  <c r="G17" i="7"/>
  <c r="H17" i="7"/>
  <c r="G18" i="7"/>
  <c r="H18" i="7"/>
  <c r="I18" i="7"/>
  <c r="G19" i="7"/>
  <c r="H19" i="7"/>
  <c r="F9" i="7"/>
  <c r="I9" i="7" s="1"/>
  <c r="F10" i="7"/>
  <c r="J10" i="7" s="1"/>
  <c r="F11" i="7"/>
  <c r="J11" i="7" s="1"/>
  <c r="F12" i="7"/>
  <c r="J12" i="7" s="1"/>
  <c r="F13" i="7"/>
  <c r="I13" i="7" s="1"/>
  <c r="F14" i="7"/>
  <c r="F15" i="7"/>
  <c r="J15" i="7" s="1"/>
  <c r="F16" i="7"/>
  <c r="J16" i="7" s="1"/>
  <c r="F17" i="7"/>
  <c r="J17" i="7" s="1"/>
  <c r="F18" i="7"/>
  <c r="J18" i="7" s="1"/>
  <c r="F19" i="7"/>
  <c r="J19" i="7" s="1"/>
  <c r="I17" i="7" l="1"/>
  <c r="J13" i="7"/>
  <c r="J9" i="7"/>
  <c r="I16" i="7"/>
  <c r="I19" i="7"/>
  <c r="I11" i="7"/>
  <c r="I15" i="7"/>
  <c r="F8" i="2"/>
  <c r="E8" i="2"/>
  <c r="I107" i="6" l="1"/>
  <c r="I108" i="6"/>
  <c r="I109" i="6"/>
  <c r="I110" i="6"/>
  <c r="I111" i="6"/>
  <c r="I112" i="6"/>
  <c r="I113" i="6"/>
  <c r="I114" i="6"/>
  <c r="I115" i="6"/>
  <c r="I116" i="6"/>
  <c r="I117" i="6"/>
  <c r="I106" i="6"/>
  <c r="I83" i="6"/>
  <c r="I84" i="6"/>
  <c r="I85" i="6"/>
  <c r="I86" i="6"/>
  <c r="I87" i="6"/>
  <c r="I88" i="6"/>
  <c r="I89" i="6"/>
  <c r="I90" i="6"/>
  <c r="I91" i="6"/>
  <c r="I92" i="6"/>
  <c r="I93" i="6"/>
  <c r="I82" i="6"/>
  <c r="I58" i="6"/>
  <c r="I59" i="6"/>
  <c r="I60" i="6"/>
  <c r="I61" i="6"/>
  <c r="I62" i="6"/>
  <c r="I63" i="6"/>
  <c r="I64" i="6"/>
  <c r="I65" i="6"/>
  <c r="I66" i="6"/>
  <c r="I67" i="6"/>
  <c r="I68" i="6"/>
  <c r="I57" i="6"/>
  <c r="I34" i="6"/>
  <c r="I35" i="6"/>
  <c r="I36" i="6"/>
  <c r="I37" i="6"/>
  <c r="I38" i="6"/>
  <c r="I39" i="6"/>
  <c r="I40" i="6"/>
  <c r="I41" i="6"/>
  <c r="I42" i="6"/>
  <c r="I43" i="6"/>
  <c r="I44" i="6"/>
  <c r="I33" i="6"/>
  <c r="I9" i="6"/>
  <c r="I10" i="6"/>
  <c r="I11" i="6"/>
  <c r="I12" i="6"/>
  <c r="I13" i="6"/>
  <c r="I14" i="6"/>
  <c r="I15" i="6"/>
  <c r="I16" i="6"/>
  <c r="I17" i="6"/>
  <c r="I18" i="6"/>
  <c r="I19" i="6"/>
  <c r="I8" i="6"/>
  <c r="K117" i="6" l="1"/>
  <c r="J117" i="6"/>
  <c r="L117" i="6"/>
  <c r="L116" i="6"/>
  <c r="K116" i="6"/>
  <c r="J116" i="6"/>
  <c r="M116" i="6"/>
  <c r="K115" i="6"/>
  <c r="J115" i="6"/>
  <c r="M115" i="6"/>
  <c r="L114" i="6"/>
  <c r="K114" i="6"/>
  <c r="J114" i="6"/>
  <c r="M114" i="6"/>
  <c r="K113" i="6"/>
  <c r="J113" i="6"/>
  <c r="L113" i="6"/>
  <c r="L112" i="6"/>
  <c r="K112" i="6"/>
  <c r="J112" i="6"/>
  <c r="M112" i="6"/>
  <c r="K111" i="6"/>
  <c r="J111" i="6"/>
  <c r="M111" i="6"/>
  <c r="L110" i="6"/>
  <c r="K110" i="6"/>
  <c r="J110" i="6"/>
  <c r="M110" i="6"/>
  <c r="K109" i="6"/>
  <c r="J109" i="6"/>
  <c r="L109" i="6"/>
  <c r="L108" i="6"/>
  <c r="K108" i="6"/>
  <c r="J108" i="6"/>
  <c r="M108" i="6"/>
  <c r="K107" i="6"/>
  <c r="J107" i="6"/>
  <c r="M107" i="6"/>
  <c r="L106" i="6"/>
  <c r="K106" i="6"/>
  <c r="J106" i="6"/>
  <c r="M106" i="6"/>
  <c r="K93" i="6"/>
  <c r="J93" i="6"/>
  <c r="L93" i="6"/>
  <c r="L92" i="6"/>
  <c r="K92" i="6"/>
  <c r="J92" i="6"/>
  <c r="M92" i="6"/>
  <c r="K91" i="6"/>
  <c r="J91" i="6"/>
  <c r="M91" i="6"/>
  <c r="L90" i="6"/>
  <c r="K90" i="6"/>
  <c r="J90" i="6"/>
  <c r="M90" i="6"/>
  <c r="K89" i="6"/>
  <c r="J89" i="6"/>
  <c r="L89" i="6"/>
  <c r="L88" i="6"/>
  <c r="K88" i="6"/>
  <c r="J88" i="6"/>
  <c r="M88" i="6"/>
  <c r="K87" i="6"/>
  <c r="J87" i="6"/>
  <c r="M87" i="6"/>
  <c r="L86" i="6"/>
  <c r="K86" i="6"/>
  <c r="J86" i="6"/>
  <c r="M86" i="6"/>
  <c r="K85" i="6"/>
  <c r="J85" i="6"/>
  <c r="L85" i="6"/>
  <c r="L84" i="6"/>
  <c r="K84" i="6"/>
  <c r="J84" i="6"/>
  <c r="M84" i="6"/>
  <c r="K83" i="6"/>
  <c r="J83" i="6"/>
  <c r="M83" i="6"/>
  <c r="L82" i="6"/>
  <c r="K82" i="6"/>
  <c r="J82" i="6"/>
  <c r="M82" i="6"/>
  <c r="K68" i="6"/>
  <c r="J68" i="6"/>
  <c r="L68" i="6"/>
  <c r="L67" i="6"/>
  <c r="K67" i="6"/>
  <c r="J67" i="6"/>
  <c r="M67" i="6"/>
  <c r="K66" i="6"/>
  <c r="J66" i="6"/>
  <c r="M66" i="6"/>
  <c r="L65" i="6"/>
  <c r="K65" i="6"/>
  <c r="J65" i="6"/>
  <c r="M65" i="6"/>
  <c r="K64" i="6"/>
  <c r="J64" i="6"/>
  <c r="L64" i="6"/>
  <c r="L63" i="6"/>
  <c r="K63" i="6"/>
  <c r="J63" i="6"/>
  <c r="M63" i="6"/>
  <c r="K62" i="6"/>
  <c r="J62" i="6"/>
  <c r="M62" i="6"/>
  <c r="L61" i="6"/>
  <c r="K61" i="6"/>
  <c r="J61" i="6"/>
  <c r="M61" i="6"/>
  <c r="K60" i="6"/>
  <c r="J60" i="6"/>
  <c r="L60" i="6"/>
  <c r="L59" i="6"/>
  <c r="K59" i="6"/>
  <c r="J59" i="6"/>
  <c r="M59" i="6"/>
  <c r="K58" i="6"/>
  <c r="J58" i="6"/>
  <c r="M58" i="6"/>
  <c r="L57" i="6"/>
  <c r="K57" i="6"/>
  <c r="J57" i="6"/>
  <c r="M57" i="6"/>
  <c r="K44" i="6"/>
  <c r="J44" i="6"/>
  <c r="L44" i="6"/>
  <c r="L43" i="6"/>
  <c r="K43" i="6"/>
  <c r="J43" i="6"/>
  <c r="M43" i="6"/>
  <c r="K42" i="6"/>
  <c r="J42" i="6"/>
  <c r="M42" i="6"/>
  <c r="L41" i="6"/>
  <c r="K41" i="6"/>
  <c r="J41" i="6"/>
  <c r="M41" i="6"/>
  <c r="K40" i="6"/>
  <c r="J40" i="6"/>
  <c r="L40" i="6"/>
  <c r="L39" i="6"/>
  <c r="K39" i="6"/>
  <c r="J39" i="6"/>
  <c r="M39" i="6"/>
  <c r="K38" i="6"/>
  <c r="J38" i="6"/>
  <c r="M38" i="6"/>
  <c r="L37" i="6"/>
  <c r="J37" i="6"/>
  <c r="K36" i="6"/>
  <c r="J36" i="6"/>
  <c r="M36" i="6"/>
  <c r="L35" i="6"/>
  <c r="K35" i="6"/>
  <c r="J35" i="6"/>
  <c r="M35" i="6"/>
  <c r="K34" i="6"/>
  <c r="J34" i="6"/>
  <c r="L34" i="6"/>
  <c r="L33" i="6"/>
  <c r="K33" i="6"/>
  <c r="J33" i="6"/>
  <c r="M33" i="6"/>
  <c r="K19" i="6"/>
  <c r="J19" i="6"/>
  <c r="M19" i="6"/>
  <c r="L18" i="6"/>
  <c r="K18" i="6"/>
  <c r="J18" i="6"/>
  <c r="M18" i="6"/>
  <c r="K17" i="6"/>
  <c r="J17" i="6"/>
  <c r="L17" i="6"/>
  <c r="L16" i="6"/>
  <c r="K16" i="6"/>
  <c r="J16" i="6"/>
  <c r="M16" i="6"/>
  <c r="K15" i="6"/>
  <c r="J15" i="6"/>
  <c r="M15" i="6"/>
  <c r="L14" i="6"/>
  <c r="K14" i="6"/>
  <c r="J14" i="6"/>
  <c r="M14" i="6"/>
  <c r="K13" i="6"/>
  <c r="J13" i="6"/>
  <c r="L13" i="6"/>
  <c r="L12" i="6"/>
  <c r="K12" i="6"/>
  <c r="J12" i="6"/>
  <c r="M12" i="6"/>
  <c r="K11" i="6"/>
  <c r="J11" i="6"/>
  <c r="M11" i="6"/>
  <c r="L10" i="6"/>
  <c r="K10" i="6"/>
  <c r="J10" i="6"/>
  <c r="M10" i="6"/>
  <c r="K9" i="6"/>
  <c r="J9" i="6"/>
  <c r="L9" i="6"/>
  <c r="L8" i="6"/>
  <c r="K8" i="6"/>
  <c r="J8" i="6"/>
  <c r="M8" i="6"/>
  <c r="M9" i="6" l="1"/>
  <c r="M17" i="6"/>
  <c r="M40" i="6"/>
  <c r="M44" i="6"/>
  <c r="M60" i="6"/>
  <c r="M64" i="6"/>
  <c r="M68" i="6"/>
  <c r="M85" i="6"/>
  <c r="M89" i="6"/>
  <c r="M93" i="6"/>
  <c r="M109" i="6"/>
  <c r="M113" i="6"/>
  <c r="M117" i="6"/>
  <c r="L11" i="6"/>
  <c r="L15" i="6"/>
  <c r="L19" i="6"/>
  <c r="L36" i="6"/>
  <c r="L38" i="6"/>
  <c r="L42" i="6"/>
  <c r="L58" i="6"/>
  <c r="L62" i="6"/>
  <c r="L66" i="6"/>
  <c r="L83" i="6"/>
  <c r="L87" i="6"/>
  <c r="L91" i="6"/>
  <c r="L107" i="6"/>
  <c r="L111" i="6"/>
  <c r="L115" i="6"/>
  <c r="M13" i="6"/>
  <c r="M34" i="6"/>
  <c r="F116" i="2" l="1"/>
  <c r="E116" i="2"/>
  <c r="F115" i="2"/>
  <c r="E115" i="2"/>
  <c r="F114" i="2"/>
  <c r="E114" i="2"/>
  <c r="F113" i="2"/>
  <c r="E113" i="2"/>
  <c r="F112" i="2"/>
  <c r="E112" i="2"/>
  <c r="F111" i="2"/>
  <c r="E111" i="2"/>
  <c r="E110" i="2"/>
  <c r="F109" i="2"/>
  <c r="E109" i="2"/>
  <c r="F108" i="2"/>
  <c r="E108" i="2"/>
  <c r="F107" i="2"/>
  <c r="E107" i="2"/>
  <c r="F106" i="2"/>
  <c r="E106" i="2"/>
  <c r="F105" i="2"/>
  <c r="E105" i="2"/>
  <c r="F92" i="2"/>
  <c r="E92" i="2"/>
  <c r="F91" i="2"/>
  <c r="E91" i="2"/>
  <c r="F90" i="2"/>
  <c r="E90" i="2"/>
  <c r="F89" i="2"/>
  <c r="E89" i="2"/>
  <c r="F88" i="2"/>
  <c r="E88" i="2"/>
  <c r="F87" i="2"/>
  <c r="E87" i="2"/>
  <c r="F86" i="2"/>
  <c r="E86" i="2"/>
  <c r="F85" i="2"/>
  <c r="E85" i="2"/>
  <c r="F84" i="2"/>
  <c r="E84" i="2"/>
  <c r="F83" i="2"/>
  <c r="E83" i="2"/>
  <c r="F82" i="2"/>
  <c r="E82" i="2"/>
  <c r="E81" i="2"/>
  <c r="F68" i="2"/>
  <c r="E68" i="2"/>
  <c r="F67" i="2"/>
  <c r="E67" i="2"/>
  <c r="F66" i="2"/>
  <c r="E66" i="2"/>
  <c r="F65" i="2"/>
  <c r="E65" i="2"/>
  <c r="F64" i="2"/>
  <c r="E64" i="2"/>
  <c r="F63" i="2"/>
  <c r="E63" i="2"/>
  <c r="F62" i="2"/>
  <c r="E62" i="2"/>
  <c r="F61" i="2"/>
  <c r="E61" i="2"/>
  <c r="F60" i="2"/>
  <c r="E60" i="2"/>
  <c r="F59" i="2"/>
  <c r="E59" i="2"/>
  <c r="F58" i="2"/>
  <c r="E58" i="2"/>
  <c r="F57" i="2"/>
  <c r="E57" i="2"/>
  <c r="F44" i="2"/>
  <c r="E44" i="2"/>
  <c r="F43" i="2"/>
  <c r="E43" i="2"/>
  <c r="F42" i="2"/>
  <c r="E42" i="2"/>
  <c r="F41" i="2"/>
  <c r="E41" i="2"/>
  <c r="F40" i="2"/>
  <c r="E40" i="2"/>
  <c r="F39" i="2"/>
  <c r="E39" i="2"/>
  <c r="E38" i="2"/>
  <c r="E37" i="2"/>
  <c r="F36" i="2"/>
  <c r="E36" i="2"/>
  <c r="F35" i="2"/>
  <c r="E35" i="2"/>
  <c r="E34" i="2"/>
  <c r="E33" i="2"/>
  <c r="E9" i="2"/>
  <c r="F9" i="2"/>
  <c r="E10" i="2"/>
  <c r="F10" i="2"/>
  <c r="E11" i="2"/>
  <c r="F11" i="2"/>
  <c r="E12" i="2"/>
  <c r="F12" i="2"/>
  <c r="E13" i="2"/>
  <c r="F13" i="2"/>
  <c r="E14" i="2"/>
  <c r="F14" i="2"/>
  <c r="E15" i="2"/>
  <c r="F15" i="2"/>
  <c r="E16" i="2"/>
  <c r="F16" i="2"/>
  <c r="E17" i="2"/>
  <c r="F17" i="2"/>
  <c r="E18" i="2"/>
  <c r="F18" i="2"/>
  <c r="E19" i="2"/>
  <c r="F19" i="2"/>
</calcChain>
</file>

<file path=xl/sharedStrings.xml><?xml version="1.0" encoding="utf-8"?>
<sst xmlns="http://schemas.openxmlformats.org/spreadsheetml/2006/main" count="2240" uniqueCount="132">
  <si>
    <t>PRESTAMOS NUEVOS CONCEDIDOS POR TIPO DE BANCA</t>
  </si>
  <si>
    <t>(En miles de balboas)</t>
  </si>
  <si>
    <t>Sectores</t>
  </si>
  <si>
    <t>Absoluta</t>
  </si>
  <si>
    <t>%</t>
  </si>
  <si>
    <t>Entidad Pública</t>
  </si>
  <si>
    <t>Empresas Financieras</t>
  </si>
  <si>
    <t>Agricultura (Incluye Forestal)</t>
  </si>
  <si>
    <t>Ganadería</t>
  </si>
  <si>
    <t>Pesca</t>
  </si>
  <si>
    <t>Minas y Canteras</t>
  </si>
  <si>
    <t>Comercio (Incluye Servicios)</t>
  </si>
  <si>
    <t>Industria</t>
  </si>
  <si>
    <t>Hipoteca</t>
  </si>
  <si>
    <t>Construcción</t>
  </si>
  <si>
    <t xml:space="preserve">Consumo Personal </t>
  </si>
  <si>
    <t>Total</t>
  </si>
  <si>
    <t>Fuente: Superintendencia de Bancos de Panamá.</t>
  </si>
  <si>
    <t>(P) Cifras Preliminares</t>
  </si>
  <si>
    <t>(R) Cifras Reales</t>
  </si>
  <si>
    <t>SISTEMA BANCARIO 2016</t>
  </si>
  <si>
    <t>BANCA OFICIAL 2016</t>
  </si>
  <si>
    <t>BANCA PRIVADA 2016</t>
  </si>
  <si>
    <t>BANCA PÑA. PRIVADA 2016</t>
  </si>
  <si>
    <t>BANCA EXTRANJERA 2016</t>
  </si>
  <si>
    <t>En. 17 (P)</t>
  </si>
  <si>
    <t>SISTEMA BANCARIO 2017</t>
  </si>
  <si>
    <t>BANCA OFICIAL 2017</t>
  </si>
  <si>
    <t>BANCA PRIVADA 2017</t>
  </si>
  <si>
    <t>BANCA PÑA. PRIVADA 2017</t>
  </si>
  <si>
    <t>BANCA EXTRANJERA 2017</t>
  </si>
  <si>
    <t>Feb.17 (P)</t>
  </si>
  <si>
    <t>Mar. 17 (P)</t>
  </si>
  <si>
    <t>Abr.17 (P)</t>
  </si>
  <si>
    <t>Variación Mar. 17/16</t>
  </si>
  <si>
    <t xml:space="preserve">Abr. 16 </t>
  </si>
  <si>
    <t>Ene- Abr.16</t>
  </si>
  <si>
    <t>Ene-Abr 17 (P)</t>
  </si>
  <si>
    <t>Variación Ene-Abr.  17/16</t>
  </si>
  <si>
    <t>PERIODO: Mayo 2016-2017</t>
  </si>
  <si>
    <t xml:space="preserve">May. 16 </t>
  </si>
  <si>
    <t>Ene- May.16</t>
  </si>
  <si>
    <t>Ene-May 17 (P)</t>
  </si>
  <si>
    <t>Mayo.17 (P)</t>
  </si>
  <si>
    <t>PERIODO: Enero 2017-2018</t>
  </si>
  <si>
    <t>Ene. 17 (R)</t>
  </si>
  <si>
    <t>Dic.17(R)</t>
  </si>
  <si>
    <t>En. 18 (P)</t>
  </si>
  <si>
    <t>SISTEMA BANCARIO 2018</t>
  </si>
  <si>
    <t>Variación Ene. 18/17</t>
  </si>
  <si>
    <t>BANCA OFICIAL 2018</t>
  </si>
  <si>
    <t>BANCA PRIVADA 2018</t>
  </si>
  <si>
    <t>BANCA PÑA. PRIVADA 2018</t>
  </si>
  <si>
    <t>BANCA EXTRANJERA 2018</t>
  </si>
  <si>
    <t>Ene- Feb 17(R)</t>
  </si>
  <si>
    <t>PERIODO: Febrero 2017-2018</t>
  </si>
  <si>
    <t>Variación Feb. 18/17</t>
  </si>
  <si>
    <t>Variación Ene - Feb. 18/17</t>
  </si>
  <si>
    <t>Feb. 17 (R)</t>
  </si>
  <si>
    <t>Feb.18 (P)</t>
  </si>
  <si>
    <t xml:space="preserve"> Ene-Feb 18 (P)</t>
  </si>
  <si>
    <t>Mar. 17 (R)</t>
  </si>
  <si>
    <t>Ene- Mar.17(R)</t>
  </si>
  <si>
    <t>PERIODO: Marzo2017-2018</t>
  </si>
  <si>
    <t>Mar.18 (P)</t>
  </si>
  <si>
    <t>Variación Mar. 18/17</t>
  </si>
  <si>
    <t>Variación Ene - Mar. 18/17</t>
  </si>
  <si>
    <t xml:space="preserve"> Ene-Mar 18 (P)</t>
  </si>
  <si>
    <t>PERIODO: Abril 2017-2018</t>
  </si>
  <si>
    <t>Abr. 17 (R)</t>
  </si>
  <si>
    <t>Ene- Abr.17(R)</t>
  </si>
  <si>
    <t xml:space="preserve"> Ene-Abr. 18 (P)</t>
  </si>
  <si>
    <t>Variación Abr. 18/17</t>
  </si>
  <si>
    <t>Abr.18(P)</t>
  </si>
  <si>
    <t>Variación Ene - Abr. 18/17</t>
  </si>
  <si>
    <t>May. 18 (P)</t>
  </si>
  <si>
    <t>May. 17 (R)</t>
  </si>
  <si>
    <t>Ene- May.17(R)</t>
  </si>
  <si>
    <t xml:space="preserve"> Ene-May 18 (P)</t>
  </si>
  <si>
    <t>Variación May. 18/17</t>
  </si>
  <si>
    <t>Variación Ene - May. 18/17</t>
  </si>
  <si>
    <t>PERIODO: Mayo 2017-2018</t>
  </si>
  <si>
    <t>Jun. 18 (P)</t>
  </si>
  <si>
    <t>Jun. 17 (R)</t>
  </si>
  <si>
    <t>Ene- Jun.17(R)</t>
  </si>
  <si>
    <t>Variación Jun. 18/17</t>
  </si>
  <si>
    <t>Variación Ene - Jun. 18/17</t>
  </si>
  <si>
    <t>PERIODO: Junio 2017-2018</t>
  </si>
  <si>
    <t xml:space="preserve"> Ene-Jun 18 (P)</t>
  </si>
  <si>
    <t>PERIODO: Julio 2017-2018</t>
  </si>
  <si>
    <t>Jul. 17 (R)</t>
  </si>
  <si>
    <t>Ene- Jul.17(R)</t>
  </si>
  <si>
    <t>Jul. 18(P)</t>
  </si>
  <si>
    <t xml:space="preserve"> Ene-Jul 18 (P)</t>
  </si>
  <si>
    <t>Variación Jul. 18/17</t>
  </si>
  <si>
    <t>Variación Ene - Jul. 18/17</t>
  </si>
  <si>
    <t>Agost.18(P)</t>
  </si>
  <si>
    <t xml:space="preserve"> Ene-Agost 18 (P)</t>
  </si>
  <si>
    <t>Agost. 17 (R)</t>
  </si>
  <si>
    <t>Ene- Agost.17(R)</t>
  </si>
  <si>
    <t>VariaciónAgost. 18/17</t>
  </si>
  <si>
    <t>Variación Ene - Agost. 18/17</t>
  </si>
  <si>
    <t>PERIODO: Agosto 2017-2018</t>
  </si>
  <si>
    <t>PERIODO: Septiembre 2017-2018</t>
  </si>
  <si>
    <t>Sept.18(P)</t>
  </si>
  <si>
    <t>Sept. 17 (R)</t>
  </si>
  <si>
    <t>Ene- Sept.17(R)</t>
  </si>
  <si>
    <t>Variación Sept. 18/17</t>
  </si>
  <si>
    <t>Variación Ene - Sept. 18/17</t>
  </si>
  <si>
    <t xml:space="preserve"> Ene-Sept 18 (P)</t>
  </si>
  <si>
    <t>BANCA EXTRANJERA</t>
  </si>
  <si>
    <t>PERIODO: Octubre 2017-2018</t>
  </si>
  <si>
    <t>Oct. 17 (R)</t>
  </si>
  <si>
    <t>Ene- Oct.17(R)</t>
  </si>
  <si>
    <t>Oct.18(P)</t>
  </si>
  <si>
    <t xml:space="preserve"> Ene-Oct 18 (P)</t>
  </si>
  <si>
    <t>Variación Oct. 18/17</t>
  </si>
  <si>
    <t>Variación Ene - Oct. 18/17</t>
  </si>
  <si>
    <t>PERIODO: Noviembre 2017-2018</t>
  </si>
  <si>
    <t xml:space="preserve"> Ene-Nov 18 (P)</t>
  </si>
  <si>
    <t>Nov. 17 (R)</t>
  </si>
  <si>
    <t>Ene- Nov.17(R)</t>
  </si>
  <si>
    <t>Variación Nov. 18/17</t>
  </si>
  <si>
    <t>Variación Ene - Nov. 18/17</t>
  </si>
  <si>
    <t>Nov. 18(P)</t>
  </si>
  <si>
    <t>PERIODO: Diciembre 2017-2018</t>
  </si>
  <si>
    <t>Dic. 18(P)</t>
  </si>
  <si>
    <t xml:space="preserve"> Ene-Dic 18 (P)</t>
  </si>
  <si>
    <t>Dic. 17 (R)</t>
  </si>
  <si>
    <t>Ene- Dic.17(R)</t>
  </si>
  <si>
    <t>Variación Dic. 18/17</t>
  </si>
  <si>
    <t>Variación Ene - Dic. 18/17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</si>
</sst>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0.0%"/>
    <numFmt numFmtId="167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70">
    <xf numFmtId="0" fontId="0" fillId="0" borderId="0" xfId="0"/>
    <xf numFmtId="0" fontId="2" fillId="2" borderId="0" xfId="0" applyFont="1" applyFill="1"/>
    <xf numFmtId="165" fontId="1" fillId="2" borderId="0" xfId="1" applyNumberFormat="1" applyFont="1" applyFill="1" applyBorder="1" applyAlignment="1">
      <alignment horizontal="center"/>
    </xf>
    <xf numFmtId="165" fontId="1" fillId="2" borderId="0" xfId="1" applyNumberFormat="1" applyFont="1" applyFill="1" applyBorder="1"/>
    <xf numFmtId="0" fontId="2" fillId="0" borderId="0" xfId="0" applyFont="1" applyFill="1"/>
    <xf numFmtId="165" fontId="2" fillId="2" borderId="0" xfId="1" applyNumberFormat="1" applyFont="1" applyFill="1"/>
    <xf numFmtId="166" fontId="2" fillId="2" borderId="0" xfId="1" applyNumberFormat="1" applyFont="1" applyFill="1" applyBorder="1" applyAlignment="1">
      <alignment horizontal="right"/>
    </xf>
    <xf numFmtId="9" fontId="2" fillId="2" borderId="0" xfId="2" applyFont="1" applyFill="1" applyBorder="1" applyAlignment="1">
      <alignment horizontal="right"/>
    </xf>
    <xf numFmtId="164" fontId="2" fillId="2" borderId="0" xfId="0" applyNumberFormat="1" applyFont="1" applyFill="1"/>
    <xf numFmtId="165" fontId="2" fillId="2" borderId="0" xfId="0" applyNumberFormat="1" applyFont="1" applyFill="1"/>
    <xf numFmtId="0" fontId="4" fillId="0" borderId="0" xfId="0" applyFont="1"/>
    <xf numFmtId="165" fontId="2" fillId="0" borderId="1" xfId="0" applyNumberFormat="1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center" vertical="center"/>
    </xf>
    <xf numFmtId="0" fontId="1" fillId="2" borderId="0" xfId="0" applyFont="1" applyFill="1"/>
    <xf numFmtId="0" fontId="4" fillId="0" borderId="0" xfId="0" applyFont="1" applyFill="1"/>
    <xf numFmtId="165" fontId="2" fillId="0" borderId="0" xfId="0" applyNumberFormat="1" applyFont="1" applyFill="1"/>
    <xf numFmtId="165" fontId="1" fillId="0" borderId="1" xfId="1" applyNumberFormat="1" applyFont="1" applyFill="1" applyBorder="1" applyAlignment="1">
      <alignment horizontal="center"/>
    </xf>
    <xf numFmtId="165" fontId="1" fillId="0" borderId="0" xfId="1" applyNumberFormat="1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166" fontId="1" fillId="0" borderId="1" xfId="2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165" fontId="2" fillId="2" borderId="1" xfId="1" applyNumberFormat="1" applyFont="1" applyFill="1" applyBorder="1"/>
    <xf numFmtId="165" fontId="1" fillId="2" borderId="1" xfId="1" applyNumberFormat="1" applyFont="1" applyFill="1" applyBorder="1"/>
    <xf numFmtId="165" fontId="2" fillId="2" borderId="1" xfId="1" applyNumberFormat="1" applyFont="1" applyFill="1" applyBorder="1" applyAlignment="1">
      <alignment horizontal="left"/>
    </xf>
    <xf numFmtId="165" fontId="2" fillId="0" borderId="1" xfId="0" applyNumberFormat="1" applyFont="1" applyFill="1" applyBorder="1" applyAlignment="1">
      <alignment horizontal="right"/>
    </xf>
    <xf numFmtId="166" fontId="2" fillId="2" borderId="1" xfId="2" applyNumberFormat="1" applyFont="1" applyFill="1" applyBorder="1" applyAlignment="1">
      <alignment horizontal="right"/>
    </xf>
    <xf numFmtId="165" fontId="1" fillId="2" borderId="1" xfId="1" applyNumberFormat="1" applyFont="1" applyFill="1" applyBorder="1" applyAlignment="1">
      <alignment horizontal="left"/>
    </xf>
    <xf numFmtId="165" fontId="1" fillId="0" borderId="1" xfId="0" applyNumberFormat="1" applyFont="1" applyFill="1" applyBorder="1" applyAlignment="1">
      <alignment horizontal="right"/>
    </xf>
    <xf numFmtId="166" fontId="1" fillId="2" borderId="1" xfId="2" applyNumberFormat="1" applyFont="1" applyFill="1" applyBorder="1" applyAlignment="1">
      <alignment horizontal="right"/>
    </xf>
    <xf numFmtId="165" fontId="2" fillId="0" borderId="1" xfId="0" applyNumberFormat="1" applyFont="1" applyFill="1" applyBorder="1"/>
    <xf numFmtId="165" fontId="2" fillId="2" borderId="1" xfId="1" applyNumberFormat="1" applyFont="1" applyFill="1" applyBorder="1" applyAlignment="1">
      <alignment horizontal="center"/>
    </xf>
    <xf numFmtId="166" fontId="2" fillId="0" borderId="1" xfId="2" applyNumberFormat="1" applyFont="1" applyFill="1" applyBorder="1" applyAlignment="1">
      <alignment horizontal="right"/>
    </xf>
    <xf numFmtId="165" fontId="1" fillId="0" borderId="1" xfId="1" applyNumberFormat="1" applyFont="1" applyFill="1" applyBorder="1"/>
    <xf numFmtId="165" fontId="2" fillId="0" borderId="1" xfId="1" applyNumberFormat="1" applyFont="1" applyFill="1" applyBorder="1"/>
    <xf numFmtId="165" fontId="2" fillId="2" borderId="1" xfId="1" applyNumberFormat="1" applyFont="1" applyFill="1" applyBorder="1" applyAlignment="1">
      <alignment horizontal="right"/>
    </xf>
    <xf numFmtId="165" fontId="1" fillId="2" borderId="1" xfId="1" applyNumberFormat="1" applyFont="1" applyFill="1" applyBorder="1" applyAlignment="1">
      <alignment horizontal="right"/>
    </xf>
    <xf numFmtId="165" fontId="2" fillId="0" borderId="1" xfId="1" applyNumberFormat="1" applyFont="1" applyFill="1" applyBorder="1" applyAlignment="1">
      <alignment horizontal="center"/>
    </xf>
    <xf numFmtId="9" fontId="2" fillId="2" borderId="0" xfId="2" applyFont="1" applyFill="1"/>
    <xf numFmtId="43" fontId="2" fillId="2" borderId="0" xfId="1" applyFont="1" applyFill="1"/>
    <xf numFmtId="43" fontId="4" fillId="0" borderId="0" xfId="1" applyFont="1"/>
    <xf numFmtId="9" fontId="4" fillId="0" borderId="0" xfId="2" applyFont="1"/>
    <xf numFmtId="43" fontId="1" fillId="2" borderId="0" xfId="1" applyFont="1" applyFill="1"/>
    <xf numFmtId="0" fontId="1" fillId="2" borderId="1" xfId="0" applyFont="1" applyFill="1" applyBorder="1" applyAlignment="1">
      <alignment horizontal="center"/>
    </xf>
    <xf numFmtId="0" fontId="2" fillId="2" borderId="0" xfId="0" applyFont="1" applyFill="1" applyBorder="1"/>
    <xf numFmtId="9" fontId="2" fillId="2" borderId="0" xfId="2" applyFont="1" applyFill="1" applyBorder="1"/>
    <xf numFmtId="0" fontId="1" fillId="2" borderId="1" xfId="0" applyFont="1" applyFill="1" applyBorder="1" applyAlignment="1">
      <alignment horizontal="center"/>
    </xf>
    <xf numFmtId="0" fontId="1" fillId="0" borderId="2" xfId="0" applyFont="1" applyFill="1" applyBorder="1" applyAlignment="1"/>
    <xf numFmtId="16" fontId="1" fillId="2" borderId="1" xfId="0" applyNumberFormat="1" applyFont="1" applyFill="1" applyBorder="1" applyAlignment="1">
      <alignment horizontal="center"/>
    </xf>
    <xf numFmtId="43" fontId="2" fillId="0" borderId="1" xfId="1" applyFont="1" applyFill="1" applyBorder="1"/>
    <xf numFmtId="165" fontId="4" fillId="0" borderId="0" xfId="0" applyNumberFormat="1" applyFont="1"/>
    <xf numFmtId="0" fontId="1" fillId="0" borderId="2" xfId="0" applyFont="1" applyFill="1" applyBorder="1" applyAlignment="1">
      <alignment horizontal="center"/>
    </xf>
    <xf numFmtId="43" fontId="2" fillId="2" borderId="1" xfId="1" applyFont="1" applyFill="1" applyBorder="1"/>
    <xf numFmtId="9" fontId="2" fillId="2" borderId="1" xfId="2" applyFont="1" applyFill="1" applyBorder="1"/>
    <xf numFmtId="165" fontId="1" fillId="0" borderId="1" xfId="0" applyNumberFormat="1" applyFont="1" applyFill="1" applyBorder="1" applyAlignment="1">
      <alignment horizontal="center" vertical="center"/>
    </xf>
    <xf numFmtId="43" fontId="1" fillId="2" borderId="1" xfId="1" applyFont="1" applyFill="1" applyBorder="1"/>
    <xf numFmtId="9" fontId="1" fillId="2" borderId="1" xfId="2" applyFont="1" applyFill="1" applyBorder="1"/>
    <xf numFmtId="165" fontId="2" fillId="2" borderId="0" xfId="2" applyNumberFormat="1" applyFont="1" applyFill="1"/>
    <xf numFmtId="165" fontId="2" fillId="0" borderId="1" xfId="1" applyNumberFormat="1" applyFont="1" applyFill="1" applyBorder="1" applyAlignment="1">
      <alignment horizontal="left"/>
    </xf>
    <xf numFmtId="165" fontId="1" fillId="0" borderId="1" xfId="1" applyNumberFormat="1" applyFont="1" applyFill="1" applyBorder="1" applyAlignment="1">
      <alignment horizontal="left"/>
    </xf>
    <xf numFmtId="16" fontId="1" fillId="0" borderId="1" xfId="0" applyNumberFormat="1" applyFont="1" applyFill="1" applyBorder="1" applyAlignment="1">
      <alignment horizontal="center"/>
    </xf>
    <xf numFmtId="9" fontId="2" fillId="0" borderId="1" xfId="2" applyFont="1" applyFill="1" applyBorder="1"/>
    <xf numFmtId="165" fontId="1" fillId="0" borderId="1" xfId="0" applyNumberFormat="1" applyFont="1" applyFill="1" applyBorder="1"/>
    <xf numFmtId="43" fontId="1" fillId="0" borderId="1" xfId="1" applyFont="1" applyFill="1" applyBorder="1"/>
    <xf numFmtId="9" fontId="1" fillId="0" borderId="1" xfId="2" applyFont="1" applyFill="1" applyBorder="1"/>
    <xf numFmtId="43" fontId="2" fillId="0" borderId="0" xfId="0" applyNumberFormat="1" applyFont="1" applyFill="1"/>
    <xf numFmtId="43" fontId="2" fillId="2" borderId="1" xfId="1" applyNumberFormat="1" applyFont="1" applyFill="1" applyBorder="1" applyAlignment="1">
      <alignment horizontal="center"/>
    </xf>
    <xf numFmtId="43" fontId="1" fillId="2" borderId="1" xfId="1" applyNumberFormat="1" applyFont="1" applyFill="1" applyBorder="1" applyAlignment="1">
      <alignment horizontal="center"/>
    </xf>
    <xf numFmtId="165" fontId="1" fillId="2" borderId="0" xfId="0" applyNumberFormat="1" applyFont="1" applyFill="1"/>
    <xf numFmtId="43" fontId="2" fillId="2" borderId="0" xfId="2" applyNumberFormat="1" applyFont="1" applyFill="1"/>
    <xf numFmtId="165" fontId="1" fillId="2" borderId="0" xfId="1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9" fontId="4" fillId="0" borderId="0" xfId="2" applyFont="1" applyFill="1"/>
    <xf numFmtId="43" fontId="1" fillId="0" borderId="1" xfId="1" applyFont="1" applyBorder="1" applyAlignment="1">
      <alignment wrapText="1"/>
    </xf>
    <xf numFmtId="167" fontId="2" fillId="0" borderId="1" xfId="1" applyNumberFormat="1" applyFont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65" fontId="1" fillId="2" borderId="0" xfId="1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6" fontId="2" fillId="2" borderId="1" xfId="2" applyNumberFormat="1" applyFont="1" applyFill="1" applyBorder="1"/>
    <xf numFmtId="167" fontId="2" fillId="2" borderId="1" xfId="1" applyNumberFormat="1" applyFont="1" applyFill="1" applyBorder="1"/>
    <xf numFmtId="165" fontId="1" fillId="2" borderId="0" xfId="1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65" fontId="1" fillId="2" borderId="0" xfId="1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43" fontId="2" fillId="0" borderId="1" xfId="0" applyNumberFormat="1" applyFont="1" applyFill="1" applyBorder="1" applyAlignment="1">
      <alignment horizontal="right"/>
    </xf>
    <xf numFmtId="165" fontId="1" fillId="2" borderId="0" xfId="1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65" fontId="1" fillId="2" borderId="0" xfId="1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9" fontId="2" fillId="2" borderId="1" xfId="2" applyFont="1" applyFill="1" applyBorder="1" applyAlignment="1">
      <alignment horizontal="right"/>
    </xf>
    <xf numFmtId="43" fontId="2" fillId="2" borderId="1" xfId="1" applyNumberFormat="1" applyFont="1" applyFill="1" applyBorder="1" applyAlignment="1">
      <alignment horizontal="right"/>
    </xf>
    <xf numFmtId="165" fontId="1" fillId="2" borderId="0" xfId="1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9" fontId="1" fillId="2" borderId="1" xfId="2" applyFont="1" applyFill="1" applyBorder="1" applyAlignment="1">
      <alignment horizontal="right"/>
    </xf>
    <xf numFmtId="165" fontId="5" fillId="2" borderId="0" xfId="1" applyNumberFormat="1" applyFont="1" applyFill="1" applyBorder="1" applyAlignment="1">
      <alignment horizontal="center"/>
    </xf>
    <xf numFmtId="165" fontId="5" fillId="0" borderId="0" xfId="1" applyNumberFormat="1" applyFont="1" applyFill="1" applyBorder="1" applyAlignment="1">
      <alignment horizontal="center"/>
    </xf>
    <xf numFmtId="9" fontId="5" fillId="2" borderId="0" xfId="2" applyFont="1" applyFill="1" applyBorder="1" applyAlignment="1">
      <alignment horizontal="center"/>
    </xf>
    <xf numFmtId="43" fontId="6" fillId="2" borderId="0" xfId="1" applyFont="1" applyFill="1"/>
    <xf numFmtId="9" fontId="6" fillId="2" borderId="0" xfId="2" applyFont="1" applyFill="1"/>
    <xf numFmtId="165" fontId="5" fillId="2" borderId="1" xfId="1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" fontId="5" fillId="2" borderId="1" xfId="0" applyNumberFormat="1" applyFont="1" applyFill="1" applyBorder="1" applyAlignment="1">
      <alignment horizontal="center"/>
    </xf>
    <xf numFmtId="9" fontId="5" fillId="2" borderId="1" xfId="2" applyFont="1" applyFill="1" applyBorder="1" applyAlignment="1">
      <alignment horizontal="center"/>
    </xf>
    <xf numFmtId="165" fontId="6" fillId="2" borderId="1" xfId="1" applyNumberFormat="1" applyFont="1" applyFill="1" applyBorder="1"/>
    <xf numFmtId="165" fontId="6" fillId="0" borderId="1" xfId="0" applyNumberFormat="1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right"/>
    </xf>
    <xf numFmtId="9" fontId="6" fillId="2" borderId="1" xfId="2" applyFont="1" applyFill="1" applyBorder="1" applyAlignment="1">
      <alignment horizontal="right"/>
    </xf>
    <xf numFmtId="43" fontId="6" fillId="2" borderId="1" xfId="1" applyFont="1" applyFill="1" applyBorder="1"/>
    <xf numFmtId="9" fontId="6" fillId="2" borderId="1" xfId="2" applyFont="1" applyFill="1" applyBorder="1"/>
    <xf numFmtId="165" fontId="5" fillId="0" borderId="1" xfId="1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right"/>
    </xf>
    <xf numFmtId="9" fontId="5" fillId="2" borderId="1" xfId="2" applyFont="1" applyFill="1" applyBorder="1" applyAlignment="1">
      <alignment horizontal="right"/>
    </xf>
    <xf numFmtId="43" fontId="5" fillId="2" borderId="1" xfId="1" applyFont="1" applyFill="1" applyBorder="1"/>
    <xf numFmtId="9" fontId="5" fillId="2" borderId="1" xfId="2" applyFont="1" applyFill="1" applyBorder="1"/>
    <xf numFmtId="0" fontId="6" fillId="2" borderId="0" xfId="0" applyFont="1" applyFill="1"/>
    <xf numFmtId="165" fontId="5" fillId="2" borderId="0" xfId="1" applyNumberFormat="1" applyFont="1" applyFill="1" applyBorder="1"/>
    <xf numFmtId="0" fontId="6" fillId="0" borderId="0" xfId="0" applyFont="1" applyFill="1"/>
    <xf numFmtId="165" fontId="6" fillId="0" borderId="0" xfId="0" applyNumberFormat="1" applyFont="1" applyFill="1"/>
    <xf numFmtId="165" fontId="6" fillId="2" borderId="0" xfId="1" applyNumberFormat="1" applyFont="1" applyFill="1"/>
    <xf numFmtId="165" fontId="6" fillId="2" borderId="0" xfId="0" applyNumberFormat="1" applyFont="1" applyFill="1"/>
    <xf numFmtId="9" fontId="6" fillId="0" borderId="0" xfId="2" applyFont="1" applyFill="1"/>
    <xf numFmtId="165" fontId="7" fillId="0" borderId="0" xfId="0" applyNumberFormat="1" applyFont="1"/>
    <xf numFmtId="9" fontId="7" fillId="0" borderId="0" xfId="2" applyFont="1"/>
    <xf numFmtId="43" fontId="7" fillId="0" borderId="0" xfId="1" applyFont="1"/>
    <xf numFmtId="43" fontId="6" fillId="0" borderId="1" xfId="1" applyFont="1" applyFill="1" applyBorder="1"/>
    <xf numFmtId="165" fontId="6" fillId="0" borderId="1" xfId="0" applyNumberFormat="1" applyFont="1" applyFill="1" applyBorder="1"/>
    <xf numFmtId="165" fontId="5" fillId="0" borderId="1" xfId="1" applyNumberFormat="1" applyFont="1" applyFill="1" applyBorder="1"/>
    <xf numFmtId="9" fontId="6" fillId="2" borderId="0" xfId="2" applyFont="1" applyFill="1" applyBorder="1" applyAlignment="1">
      <alignment horizontal="right"/>
    </xf>
    <xf numFmtId="0" fontId="7" fillId="0" borderId="0" xfId="0" applyFont="1"/>
    <xf numFmtId="0" fontId="7" fillId="0" borderId="0" xfId="0" applyFont="1" applyFill="1"/>
    <xf numFmtId="165" fontId="6" fillId="0" borderId="1" xfId="1" applyNumberFormat="1" applyFont="1" applyFill="1" applyBorder="1"/>
    <xf numFmtId="165" fontId="6" fillId="0" borderId="1" xfId="1" applyNumberFormat="1" applyFont="1" applyFill="1" applyBorder="1" applyAlignment="1">
      <alignment horizontal="center"/>
    </xf>
    <xf numFmtId="165" fontId="5" fillId="0" borderId="1" xfId="1" applyNumberFormat="1" applyFont="1" applyFill="1" applyBorder="1" applyAlignment="1">
      <alignment horizontal="center"/>
    </xf>
    <xf numFmtId="164" fontId="6" fillId="2" borderId="0" xfId="0" applyNumberFormat="1" applyFont="1" applyFill="1"/>
    <xf numFmtId="165" fontId="5" fillId="2" borderId="0" xfId="1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5" fontId="5" fillId="2" borderId="0" xfId="1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5" fontId="1" fillId="2" borderId="0" xfId="1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165" fontId="5" fillId="2" borderId="0" xfId="1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20"/>
  <sheetViews>
    <sheetView topLeftCell="A25" workbookViewId="0">
      <selection activeCell="A51" sqref="A51:F51"/>
    </sheetView>
  </sheetViews>
  <sheetFormatPr baseColWidth="10" defaultRowHeight="11.25" x14ac:dyDescent="0.2"/>
  <cols>
    <col min="1" max="1" width="23.85546875" style="10" customWidth="1"/>
    <col min="2" max="2" width="13.5703125" style="10" customWidth="1"/>
    <col min="3" max="3" width="11.140625" style="10" customWidth="1"/>
    <col min="4" max="4" width="20.5703125" style="14" customWidth="1"/>
    <col min="5" max="5" width="12.42578125" style="10" customWidth="1"/>
    <col min="6" max="6" width="12.5703125" style="10" customWidth="1"/>
    <col min="7" max="7" width="11.42578125" style="39"/>
    <col min="8" max="8" width="11.42578125" style="40"/>
    <col min="9" max="16384" width="11.42578125" style="10"/>
  </cols>
  <sheetData>
    <row r="2" spans="1:10" s="1" customFormat="1" x14ac:dyDescent="0.2">
      <c r="A2" s="149" t="s">
        <v>0</v>
      </c>
      <c r="B2" s="149"/>
      <c r="C2" s="149"/>
      <c r="D2" s="149"/>
      <c r="E2" s="149"/>
      <c r="F2" s="149"/>
      <c r="G2" s="38"/>
      <c r="H2" s="37"/>
    </row>
    <row r="3" spans="1:10" s="1" customFormat="1" x14ac:dyDescent="0.2">
      <c r="A3" s="149" t="s">
        <v>44</v>
      </c>
      <c r="B3" s="149"/>
      <c r="C3" s="149"/>
      <c r="D3" s="149"/>
      <c r="E3" s="149"/>
      <c r="F3" s="149"/>
      <c r="G3" s="38"/>
      <c r="H3" s="37"/>
    </row>
    <row r="4" spans="1:10" s="1" customFormat="1" x14ac:dyDescent="0.2">
      <c r="A4" s="149" t="s">
        <v>1</v>
      </c>
      <c r="B4" s="149"/>
      <c r="C4" s="149"/>
      <c r="D4" s="149"/>
      <c r="E4" s="149"/>
      <c r="F4" s="149"/>
      <c r="G4" s="38"/>
      <c r="H4" s="37"/>
    </row>
    <row r="5" spans="1:10" s="1" customFormat="1" x14ac:dyDescent="0.2">
      <c r="A5" s="2"/>
      <c r="B5" s="2"/>
      <c r="C5" s="2"/>
      <c r="D5" s="17"/>
      <c r="E5" s="2"/>
      <c r="F5" s="2"/>
      <c r="G5" s="38"/>
      <c r="H5" s="37"/>
    </row>
    <row r="6" spans="1:10" s="1" customFormat="1" x14ac:dyDescent="0.2">
      <c r="A6" s="150" t="s">
        <v>2</v>
      </c>
      <c r="B6" s="152" t="s">
        <v>26</v>
      </c>
      <c r="C6" s="152"/>
      <c r="D6" s="50" t="s">
        <v>48</v>
      </c>
      <c r="E6" s="152" t="s">
        <v>49</v>
      </c>
      <c r="F6" s="152"/>
      <c r="G6" s="38"/>
      <c r="H6" s="37"/>
    </row>
    <row r="7" spans="1:10" s="1" customFormat="1" x14ac:dyDescent="0.2">
      <c r="A7" s="151"/>
      <c r="B7" s="18" t="s">
        <v>45</v>
      </c>
      <c r="C7" s="45" t="s">
        <v>46</v>
      </c>
      <c r="D7" s="20" t="s">
        <v>47</v>
      </c>
      <c r="E7" s="47" t="s">
        <v>3</v>
      </c>
      <c r="F7" s="42" t="s">
        <v>4</v>
      </c>
      <c r="G7" s="38"/>
      <c r="H7" s="37"/>
    </row>
    <row r="8" spans="1:10" s="1" customFormat="1" x14ac:dyDescent="0.2">
      <c r="A8" s="21" t="s">
        <v>5</v>
      </c>
      <c r="B8" s="23">
        <v>8357.1739199999993</v>
      </c>
      <c r="C8" s="11">
        <v>5811.9523600000002</v>
      </c>
      <c r="D8" s="11">
        <v>6250.6358399999999</v>
      </c>
      <c r="E8" s="24">
        <f t="shared" ref="E8:E19" si="0">+D8-B8</f>
        <v>-2106.5380799999994</v>
      </c>
      <c r="F8" s="25">
        <f t="shared" ref="F8:F19" si="1">+D8/B8-1</f>
        <v>-0.25206344874057607</v>
      </c>
      <c r="G8" s="38"/>
      <c r="H8" s="37"/>
      <c r="I8" s="9"/>
      <c r="J8" s="9"/>
    </row>
    <row r="9" spans="1:10" s="1" customFormat="1" x14ac:dyDescent="0.2">
      <c r="A9" s="21" t="s">
        <v>6</v>
      </c>
      <c r="B9" s="23">
        <v>63616.09345</v>
      </c>
      <c r="C9" s="11">
        <v>63634.894799999995</v>
      </c>
      <c r="D9" s="11">
        <v>32861.051140000003</v>
      </c>
      <c r="E9" s="24">
        <f t="shared" si="0"/>
        <v>-30755.042309999997</v>
      </c>
      <c r="F9" s="25">
        <f t="shared" si="1"/>
        <v>-0.48344751527649799</v>
      </c>
      <c r="G9" s="38"/>
      <c r="H9" s="37"/>
      <c r="I9" s="9"/>
      <c r="J9" s="9"/>
    </row>
    <row r="10" spans="1:10" s="1" customFormat="1" x14ac:dyDescent="0.2">
      <c r="A10" s="21" t="s">
        <v>7</v>
      </c>
      <c r="B10" s="23">
        <v>20808.387220000001</v>
      </c>
      <c r="C10" s="11">
        <v>30454.649669999999</v>
      </c>
      <c r="D10" s="11">
        <v>26886.793420000002</v>
      </c>
      <c r="E10" s="24">
        <f t="shared" si="0"/>
        <v>6078.4062000000013</v>
      </c>
      <c r="F10" s="25">
        <f t="shared" si="1"/>
        <v>0.29211327796503794</v>
      </c>
      <c r="G10" s="38"/>
      <c r="H10" s="37"/>
      <c r="I10" s="9"/>
      <c r="J10" s="9"/>
    </row>
    <row r="11" spans="1:10" s="1" customFormat="1" x14ac:dyDescent="0.2">
      <c r="A11" s="21" t="s">
        <v>8</v>
      </c>
      <c r="B11" s="23">
        <v>42614.670359999996</v>
      </c>
      <c r="C11" s="11">
        <v>49058.25202</v>
      </c>
      <c r="D11" s="11">
        <v>43564.270120000008</v>
      </c>
      <c r="E11" s="24">
        <f t="shared" si="0"/>
        <v>949.59976000001188</v>
      </c>
      <c r="F11" s="25">
        <f t="shared" si="1"/>
        <v>2.2283400340258108E-2</v>
      </c>
      <c r="G11" s="38"/>
      <c r="H11" s="37"/>
      <c r="I11" s="9"/>
      <c r="J11" s="9"/>
    </row>
    <row r="12" spans="1:10" s="1" customFormat="1" x14ac:dyDescent="0.2">
      <c r="A12" s="21" t="s">
        <v>9</v>
      </c>
      <c r="B12" s="23">
        <v>4157.0747499999998</v>
      </c>
      <c r="C12" s="11">
        <v>7090.5024300000005</v>
      </c>
      <c r="D12" s="11">
        <v>6521.5892199999998</v>
      </c>
      <c r="E12" s="24">
        <f t="shared" si="0"/>
        <v>2364.5144700000001</v>
      </c>
      <c r="F12" s="25">
        <f t="shared" si="1"/>
        <v>0.56879286810996121</v>
      </c>
      <c r="G12" s="38"/>
      <c r="H12" s="37"/>
      <c r="I12" s="9"/>
      <c r="J12" s="9"/>
    </row>
    <row r="13" spans="1:10" s="1" customFormat="1" x14ac:dyDescent="0.2">
      <c r="A13" s="21" t="s">
        <v>10</v>
      </c>
      <c r="B13" s="23">
        <v>44.856010000000005</v>
      </c>
      <c r="C13" s="11">
        <v>3294.9785699999998</v>
      </c>
      <c r="D13" s="11">
        <v>289.27787000000001</v>
      </c>
      <c r="E13" s="24">
        <f t="shared" si="0"/>
        <v>244.42186000000001</v>
      </c>
      <c r="F13" s="25">
        <f t="shared" si="1"/>
        <v>5.4490325822559784</v>
      </c>
      <c r="G13" s="38"/>
      <c r="H13" s="37"/>
      <c r="I13" s="9"/>
      <c r="J13" s="9"/>
    </row>
    <row r="14" spans="1:10" s="1" customFormat="1" x14ac:dyDescent="0.2">
      <c r="A14" s="21" t="s">
        <v>11</v>
      </c>
      <c r="B14" s="23">
        <v>932219.08036000002</v>
      </c>
      <c r="C14" s="11">
        <v>969074.15061999997</v>
      </c>
      <c r="D14" s="11">
        <v>991915.07775000005</v>
      </c>
      <c r="E14" s="24">
        <f t="shared" si="0"/>
        <v>59695.997390000033</v>
      </c>
      <c r="F14" s="25">
        <f t="shared" si="1"/>
        <v>6.4036446633281674E-2</v>
      </c>
      <c r="G14" s="38"/>
      <c r="H14" s="37"/>
      <c r="I14" s="9"/>
      <c r="J14" s="9"/>
    </row>
    <row r="15" spans="1:10" s="1" customFormat="1" x14ac:dyDescent="0.2">
      <c r="A15" s="21" t="s">
        <v>12</v>
      </c>
      <c r="B15" s="23">
        <v>206881.73553999999</v>
      </c>
      <c r="C15" s="11">
        <v>382110.68334000005</v>
      </c>
      <c r="D15" s="11">
        <v>280349.67566000001</v>
      </c>
      <c r="E15" s="24">
        <f t="shared" si="0"/>
        <v>73467.940120000014</v>
      </c>
      <c r="F15" s="25">
        <f t="shared" si="1"/>
        <v>0.35512047464332674</v>
      </c>
      <c r="G15" s="38"/>
      <c r="H15" s="37"/>
      <c r="I15" s="9"/>
      <c r="J15" s="9"/>
    </row>
    <row r="16" spans="1:10" s="1" customFormat="1" x14ac:dyDescent="0.2">
      <c r="A16" s="21" t="s">
        <v>13</v>
      </c>
      <c r="B16" s="23">
        <v>200346.41239000001</v>
      </c>
      <c r="C16" s="11">
        <v>258589.12300999998</v>
      </c>
      <c r="D16" s="11">
        <v>199940.23550000001</v>
      </c>
      <c r="E16" s="24">
        <f t="shared" si="0"/>
        <v>-406.17689000000246</v>
      </c>
      <c r="F16" s="25">
        <f t="shared" si="1"/>
        <v>-2.0273729145162678E-3</v>
      </c>
      <c r="G16" s="38"/>
      <c r="H16" s="37"/>
      <c r="I16" s="9"/>
      <c r="J16" s="9"/>
    </row>
    <row r="17" spans="1:10" s="1" customFormat="1" x14ac:dyDescent="0.2">
      <c r="A17" s="21" t="s">
        <v>14</v>
      </c>
      <c r="B17" s="23">
        <v>230580.15926999997</v>
      </c>
      <c r="C17" s="11">
        <v>178748.34211000003</v>
      </c>
      <c r="D17" s="11">
        <v>239842.67751000001</v>
      </c>
      <c r="E17" s="24">
        <f t="shared" si="0"/>
        <v>9262.518240000034</v>
      </c>
      <c r="F17" s="25">
        <f t="shared" si="1"/>
        <v>4.0170491118249219E-2</v>
      </c>
      <c r="G17" s="38"/>
      <c r="H17" s="37"/>
      <c r="I17" s="9"/>
      <c r="J17" s="9"/>
    </row>
    <row r="18" spans="1:10" s="1" customFormat="1" x14ac:dyDescent="0.2">
      <c r="A18" s="21" t="s">
        <v>15</v>
      </c>
      <c r="B18" s="23">
        <v>216936.58836000002</v>
      </c>
      <c r="C18" s="11">
        <v>208561.39747999996</v>
      </c>
      <c r="D18" s="11">
        <v>208837.62628</v>
      </c>
      <c r="E18" s="24">
        <f t="shared" si="0"/>
        <v>-8098.9620800000266</v>
      </c>
      <c r="F18" s="25">
        <f t="shared" si="1"/>
        <v>-3.7333315422846236E-2</v>
      </c>
      <c r="G18" s="38"/>
      <c r="H18" s="37"/>
      <c r="I18" s="9"/>
      <c r="J18" s="9"/>
    </row>
    <row r="19" spans="1:10" s="13" customFormat="1" x14ac:dyDescent="0.2">
      <c r="A19" s="18" t="s">
        <v>16</v>
      </c>
      <c r="B19" s="26">
        <v>1926562.2316300001</v>
      </c>
      <c r="C19" s="12">
        <v>2156428.9264099998</v>
      </c>
      <c r="D19" s="12">
        <v>2037258.9103100002</v>
      </c>
      <c r="E19" s="27">
        <f t="shared" si="0"/>
        <v>110696.67868000013</v>
      </c>
      <c r="F19" s="28">
        <f t="shared" si="1"/>
        <v>5.7458138056793118E-2</v>
      </c>
      <c r="G19" s="38"/>
      <c r="H19" s="37"/>
      <c r="I19" s="9"/>
      <c r="J19" s="9"/>
    </row>
    <row r="20" spans="1:10" s="1" customFormat="1" x14ac:dyDescent="0.2">
      <c r="B20" s="3"/>
      <c r="C20" s="3"/>
      <c r="D20" s="3"/>
      <c r="E20" s="3"/>
      <c r="F20" s="3"/>
      <c r="G20" s="38"/>
      <c r="H20" s="37"/>
      <c r="I20" s="9"/>
      <c r="J20" s="9"/>
    </row>
    <row r="21" spans="1:10" s="1" customFormat="1" x14ac:dyDescent="0.2">
      <c r="A21" s="1" t="s">
        <v>17</v>
      </c>
      <c r="B21" s="5"/>
      <c r="C21" s="5"/>
      <c r="D21" s="4"/>
      <c r="G21" s="38"/>
      <c r="H21" s="37"/>
      <c r="I21" s="9"/>
      <c r="J21" s="9"/>
    </row>
    <row r="22" spans="1:10" s="1" customFormat="1" x14ac:dyDescent="0.2">
      <c r="A22" s="1" t="s">
        <v>18</v>
      </c>
      <c r="B22" s="15"/>
      <c r="C22" s="15"/>
      <c r="D22" s="15"/>
      <c r="E22" s="15"/>
      <c r="F22" s="15"/>
      <c r="G22" s="38"/>
      <c r="H22" s="37"/>
      <c r="I22" s="9"/>
      <c r="J22" s="9"/>
    </row>
    <row r="23" spans="1:10" s="1" customFormat="1" x14ac:dyDescent="0.2">
      <c r="A23" s="1" t="s">
        <v>19</v>
      </c>
      <c r="B23" s="15"/>
      <c r="C23" s="15"/>
      <c r="D23" s="15"/>
      <c r="E23" s="15"/>
      <c r="F23" s="15"/>
      <c r="G23" s="38"/>
      <c r="H23" s="37"/>
      <c r="I23" s="9"/>
      <c r="J23" s="9"/>
    </row>
    <row r="24" spans="1:10" s="1" customFormat="1" x14ac:dyDescent="0.2">
      <c r="B24" s="15"/>
      <c r="C24" s="15"/>
      <c r="D24" s="15"/>
      <c r="E24" s="64"/>
      <c r="F24" s="15"/>
      <c r="G24" s="38"/>
      <c r="H24" s="37"/>
    </row>
    <row r="25" spans="1:10" x14ac:dyDescent="0.2">
      <c r="A25" s="49"/>
      <c r="B25" s="49"/>
      <c r="C25" s="49"/>
      <c r="D25" s="49"/>
      <c r="E25" s="49"/>
      <c r="F25" s="49"/>
    </row>
    <row r="26" spans="1:10" x14ac:dyDescent="0.2">
      <c r="A26" s="49"/>
      <c r="B26" s="49"/>
      <c r="C26" s="49"/>
      <c r="D26" s="49"/>
      <c r="E26" s="49"/>
      <c r="F26" s="49"/>
    </row>
    <row r="27" spans="1:10" s="1" customFormat="1" x14ac:dyDescent="0.2">
      <c r="A27" s="149" t="s">
        <v>0</v>
      </c>
      <c r="B27" s="149"/>
      <c r="C27" s="149"/>
      <c r="D27" s="149"/>
      <c r="E27" s="149"/>
      <c r="F27" s="149"/>
      <c r="G27" s="38"/>
      <c r="H27" s="37"/>
    </row>
    <row r="28" spans="1:10" s="1" customFormat="1" x14ac:dyDescent="0.2">
      <c r="A28" s="149" t="s">
        <v>44</v>
      </c>
      <c r="B28" s="149"/>
      <c r="C28" s="149"/>
      <c r="D28" s="149"/>
      <c r="E28" s="149"/>
      <c r="F28" s="149"/>
      <c r="G28" s="38"/>
      <c r="H28" s="37"/>
    </row>
    <row r="29" spans="1:10" s="1" customFormat="1" x14ac:dyDescent="0.2">
      <c r="A29" s="149" t="s">
        <v>1</v>
      </c>
      <c r="B29" s="149"/>
      <c r="C29" s="149"/>
      <c r="D29" s="149"/>
      <c r="E29" s="149"/>
      <c r="F29" s="149"/>
      <c r="G29" s="38"/>
      <c r="H29" s="37"/>
    </row>
    <row r="30" spans="1:10" s="1" customFormat="1" x14ac:dyDescent="0.2">
      <c r="A30" s="2"/>
      <c r="B30" s="2"/>
      <c r="C30" s="2"/>
      <c r="D30" s="17"/>
      <c r="E30" s="2"/>
      <c r="G30" s="38"/>
      <c r="H30" s="37"/>
    </row>
    <row r="31" spans="1:10" s="1" customFormat="1" x14ac:dyDescent="0.2">
      <c r="A31" s="150" t="s">
        <v>2</v>
      </c>
      <c r="B31" s="153" t="s">
        <v>27</v>
      </c>
      <c r="C31" s="154"/>
      <c r="D31" s="76" t="s">
        <v>50</v>
      </c>
      <c r="E31" s="152" t="s">
        <v>49</v>
      </c>
      <c r="F31" s="152"/>
      <c r="G31" s="38"/>
      <c r="H31" s="37"/>
    </row>
    <row r="32" spans="1:10" s="1" customFormat="1" x14ac:dyDescent="0.2">
      <c r="A32" s="151"/>
      <c r="B32" s="18" t="s">
        <v>45</v>
      </c>
      <c r="C32" s="75" t="s">
        <v>46</v>
      </c>
      <c r="D32" s="77" t="s">
        <v>47</v>
      </c>
      <c r="E32" s="47" t="s">
        <v>3</v>
      </c>
      <c r="F32" s="75" t="s">
        <v>4</v>
      </c>
      <c r="G32" s="38"/>
      <c r="H32" s="56"/>
    </row>
    <row r="33" spans="1:8" s="1" customFormat="1" x14ac:dyDescent="0.2">
      <c r="A33" s="21" t="s">
        <v>5</v>
      </c>
      <c r="B33" s="11">
        <v>0</v>
      </c>
      <c r="C33" s="11">
        <v>506.49482</v>
      </c>
      <c r="D33" s="48">
        <v>0</v>
      </c>
      <c r="E33" s="30">
        <f>+D33-B33</f>
        <v>0</v>
      </c>
      <c r="F33" s="31">
        <v>0</v>
      </c>
      <c r="G33" s="38"/>
      <c r="H33" s="37"/>
    </row>
    <row r="34" spans="1:8" s="1" customFormat="1" x14ac:dyDescent="0.2">
      <c r="A34" s="21" t="s">
        <v>6</v>
      </c>
      <c r="B34" s="11">
        <v>0</v>
      </c>
      <c r="C34" s="11">
        <v>3500</v>
      </c>
      <c r="D34" s="48">
        <v>1100</v>
      </c>
      <c r="E34" s="30">
        <f t="shared" ref="E34:E44" si="2">+D34-B34</f>
        <v>1100</v>
      </c>
      <c r="F34" s="31">
        <v>0</v>
      </c>
      <c r="G34" s="38"/>
      <c r="H34" s="37"/>
    </row>
    <row r="35" spans="1:8" s="1" customFormat="1" x14ac:dyDescent="0.2">
      <c r="A35" s="21" t="s">
        <v>7</v>
      </c>
      <c r="B35" s="11">
        <v>6783.7250000000004</v>
      </c>
      <c r="C35" s="11">
        <v>4259.7647000000006</v>
      </c>
      <c r="D35" s="29">
        <v>3325.2686100000001</v>
      </c>
      <c r="E35" s="30">
        <f t="shared" si="2"/>
        <v>-3458.4563900000003</v>
      </c>
      <c r="F35" s="31">
        <f t="shared" ref="F35:F44" si="3">+D35/B35-1</f>
        <v>-0.50981671426834074</v>
      </c>
      <c r="G35" s="38"/>
      <c r="H35" s="37"/>
    </row>
    <row r="36" spans="1:8" s="1" customFormat="1" x14ac:dyDescent="0.2">
      <c r="A36" s="21" t="s">
        <v>8</v>
      </c>
      <c r="B36" s="11">
        <v>9267.3879699999998</v>
      </c>
      <c r="C36" s="11">
        <v>10287.084849999999</v>
      </c>
      <c r="D36" s="29">
        <v>14484.555880000002</v>
      </c>
      <c r="E36" s="30">
        <f t="shared" si="2"/>
        <v>5217.1679100000019</v>
      </c>
      <c r="F36" s="31">
        <f t="shared" si="3"/>
        <v>0.56295991134598</v>
      </c>
      <c r="G36" s="38"/>
      <c r="H36" s="37"/>
    </row>
    <row r="37" spans="1:8" s="1" customFormat="1" x14ac:dyDescent="0.2">
      <c r="A37" s="21" t="s">
        <v>9</v>
      </c>
      <c r="B37" s="11">
        <v>0</v>
      </c>
      <c r="C37" s="11">
        <v>0</v>
      </c>
      <c r="D37" s="29">
        <v>0</v>
      </c>
      <c r="E37" s="30">
        <f t="shared" si="2"/>
        <v>0</v>
      </c>
      <c r="F37" s="31">
        <v>0</v>
      </c>
      <c r="G37" s="38"/>
      <c r="H37" s="37"/>
    </row>
    <row r="38" spans="1:8" s="1" customFormat="1" x14ac:dyDescent="0.2">
      <c r="A38" s="21" t="s">
        <v>10</v>
      </c>
      <c r="B38" s="11">
        <v>0</v>
      </c>
      <c r="C38" s="11">
        <v>0</v>
      </c>
      <c r="D38" s="29">
        <v>0</v>
      </c>
      <c r="E38" s="30">
        <f t="shared" si="2"/>
        <v>0</v>
      </c>
      <c r="F38" s="31">
        <v>0</v>
      </c>
      <c r="G38" s="38"/>
      <c r="H38" s="37"/>
    </row>
    <row r="39" spans="1:8" s="1" customFormat="1" x14ac:dyDescent="0.2">
      <c r="A39" s="21" t="s">
        <v>11</v>
      </c>
      <c r="B39" s="11">
        <v>15117.322320000001</v>
      </c>
      <c r="C39" s="11">
        <v>35786.759299999998</v>
      </c>
      <c r="D39" s="29">
        <v>9779.1919499999985</v>
      </c>
      <c r="E39" s="30">
        <f t="shared" si="2"/>
        <v>-5338.1303700000026</v>
      </c>
      <c r="F39" s="31">
        <f t="shared" si="3"/>
        <v>-0.35311348511354634</v>
      </c>
      <c r="G39" s="38"/>
      <c r="H39" s="37"/>
    </row>
    <row r="40" spans="1:8" s="1" customFormat="1" x14ac:dyDescent="0.2">
      <c r="A40" s="21" t="s">
        <v>12</v>
      </c>
      <c r="B40" s="11">
        <v>93927.40959000001</v>
      </c>
      <c r="C40" s="11">
        <v>51208.970789999999</v>
      </c>
      <c r="D40" s="29">
        <v>25412.080170000001</v>
      </c>
      <c r="E40" s="30">
        <f t="shared" si="2"/>
        <v>-68515.329420000009</v>
      </c>
      <c r="F40" s="31">
        <f t="shared" si="3"/>
        <v>-0.72944979233510665</v>
      </c>
      <c r="G40" s="38"/>
      <c r="H40" s="37"/>
    </row>
    <row r="41" spans="1:8" s="1" customFormat="1" x14ac:dyDescent="0.2">
      <c r="A41" s="21" t="s">
        <v>13</v>
      </c>
      <c r="B41" s="11">
        <v>28656.090600000003</v>
      </c>
      <c r="C41" s="11">
        <v>33464.332519999996</v>
      </c>
      <c r="D41" s="29">
        <v>39743.746829999996</v>
      </c>
      <c r="E41" s="30">
        <f t="shared" si="2"/>
        <v>11087.656229999993</v>
      </c>
      <c r="F41" s="31">
        <f t="shared" si="3"/>
        <v>0.38692145361935704</v>
      </c>
      <c r="G41" s="38"/>
      <c r="H41" s="37"/>
    </row>
    <row r="42" spans="1:8" s="1" customFormat="1" x14ac:dyDescent="0.2">
      <c r="A42" s="21" t="s">
        <v>14</v>
      </c>
      <c r="B42" s="11">
        <v>1271.0894699999999</v>
      </c>
      <c r="C42" s="11">
        <v>2439.21137</v>
      </c>
      <c r="D42" s="29">
        <v>1636.9023</v>
      </c>
      <c r="E42" s="30">
        <f t="shared" si="2"/>
        <v>365.81283000000008</v>
      </c>
      <c r="F42" s="31">
        <f t="shared" si="3"/>
        <v>0.28779471361681574</v>
      </c>
      <c r="G42" s="38"/>
      <c r="H42" s="37"/>
    </row>
    <row r="43" spans="1:8" s="1" customFormat="1" x14ac:dyDescent="0.2">
      <c r="A43" s="21" t="s">
        <v>15</v>
      </c>
      <c r="B43" s="11">
        <v>30074.781449999999</v>
      </c>
      <c r="C43" s="11">
        <v>28481.587829999997</v>
      </c>
      <c r="D43" s="29">
        <v>33227.458339999997</v>
      </c>
      <c r="E43" s="30">
        <f t="shared" si="2"/>
        <v>3152.6768899999988</v>
      </c>
      <c r="F43" s="31">
        <f t="shared" si="3"/>
        <v>0.1048279235292664</v>
      </c>
      <c r="G43" s="38"/>
      <c r="H43" s="37"/>
    </row>
    <row r="44" spans="1:8" s="13" customFormat="1" x14ac:dyDescent="0.2">
      <c r="A44" s="18" t="s">
        <v>16</v>
      </c>
      <c r="B44" s="53">
        <v>185097.80639999997</v>
      </c>
      <c r="C44" s="12">
        <v>169934.20618000001</v>
      </c>
      <c r="D44" s="32">
        <v>128709.20408</v>
      </c>
      <c r="E44" s="18">
        <f t="shared" si="2"/>
        <v>-56388.602319999976</v>
      </c>
      <c r="F44" s="19">
        <f t="shared" si="3"/>
        <v>-0.30464219655927804</v>
      </c>
      <c r="G44" s="41"/>
      <c r="H44" s="37"/>
    </row>
    <row r="45" spans="1:8" s="1" customFormat="1" x14ac:dyDescent="0.2">
      <c r="B45" s="5"/>
      <c r="C45" s="4"/>
      <c r="D45" s="4"/>
      <c r="F45" s="6"/>
      <c r="G45" s="38"/>
      <c r="H45" s="37"/>
    </row>
    <row r="46" spans="1:8" s="1" customFormat="1" x14ac:dyDescent="0.2">
      <c r="A46" s="1" t="s">
        <v>17</v>
      </c>
      <c r="B46" s="5"/>
      <c r="C46" s="5"/>
      <c r="D46" s="4"/>
      <c r="F46" s="6"/>
      <c r="G46" s="38"/>
      <c r="H46" s="37"/>
    </row>
    <row r="47" spans="1:8" s="1" customFormat="1" x14ac:dyDescent="0.2">
      <c r="A47" s="1" t="s">
        <v>18</v>
      </c>
      <c r="B47" s="5"/>
      <c r="C47" s="5"/>
      <c r="D47" s="4"/>
      <c r="F47" s="7"/>
      <c r="G47" s="38"/>
      <c r="H47" s="37"/>
    </row>
    <row r="48" spans="1:8" s="1" customFormat="1" x14ac:dyDescent="0.2">
      <c r="A48" s="1" t="s">
        <v>19</v>
      </c>
      <c r="B48" s="5"/>
      <c r="C48" s="5"/>
      <c r="D48" s="4"/>
      <c r="F48" s="7"/>
      <c r="G48" s="38"/>
      <c r="H48" s="37"/>
    </row>
    <row r="51" spans="1:8" s="1" customFormat="1" x14ac:dyDescent="0.2">
      <c r="A51" s="149" t="s">
        <v>0</v>
      </c>
      <c r="B51" s="149"/>
      <c r="C51" s="149"/>
      <c r="D51" s="149"/>
      <c r="E51" s="149"/>
      <c r="F51" s="149"/>
      <c r="G51" s="38"/>
      <c r="H51" s="37"/>
    </row>
    <row r="52" spans="1:8" s="1" customFormat="1" x14ac:dyDescent="0.2">
      <c r="A52" s="149" t="s">
        <v>44</v>
      </c>
      <c r="B52" s="149"/>
      <c r="C52" s="149"/>
      <c r="D52" s="149"/>
      <c r="E52" s="149"/>
      <c r="F52" s="149"/>
      <c r="G52" s="38"/>
      <c r="H52" s="37"/>
    </row>
    <row r="53" spans="1:8" s="1" customFormat="1" x14ac:dyDescent="0.2">
      <c r="A53" s="149" t="s">
        <v>1</v>
      </c>
      <c r="B53" s="149"/>
      <c r="C53" s="149"/>
      <c r="D53" s="149"/>
      <c r="E53" s="149"/>
      <c r="F53" s="149"/>
      <c r="G53" s="38"/>
      <c r="H53" s="37"/>
    </row>
    <row r="54" spans="1:8" s="1" customFormat="1" x14ac:dyDescent="0.2">
      <c r="A54" s="2"/>
      <c r="B54" s="2"/>
      <c r="C54" s="2"/>
      <c r="D54" s="17"/>
      <c r="E54" s="2"/>
      <c r="G54" s="38"/>
      <c r="H54" s="37"/>
    </row>
    <row r="55" spans="1:8" s="1" customFormat="1" x14ac:dyDescent="0.2">
      <c r="A55" s="150" t="s">
        <v>2</v>
      </c>
      <c r="B55" s="152" t="s">
        <v>28</v>
      </c>
      <c r="C55" s="152"/>
      <c r="D55" s="76" t="s">
        <v>51</v>
      </c>
      <c r="E55" s="152" t="s">
        <v>49</v>
      </c>
      <c r="F55" s="152"/>
      <c r="G55" s="38"/>
      <c r="H55" s="37"/>
    </row>
    <row r="56" spans="1:8" s="1" customFormat="1" x14ac:dyDescent="0.2">
      <c r="A56" s="151"/>
      <c r="B56" s="18" t="s">
        <v>45</v>
      </c>
      <c r="C56" s="75" t="s">
        <v>46</v>
      </c>
      <c r="D56" s="77" t="s">
        <v>47</v>
      </c>
      <c r="E56" s="47" t="s">
        <v>3</v>
      </c>
      <c r="F56" s="75" t="s">
        <v>4</v>
      </c>
      <c r="G56" s="38"/>
      <c r="H56" s="37"/>
    </row>
    <row r="57" spans="1:8" s="1" customFormat="1" x14ac:dyDescent="0.2">
      <c r="A57" s="21" t="s">
        <v>5</v>
      </c>
      <c r="B57" s="21">
        <v>8357.1739199999993</v>
      </c>
      <c r="C57" s="74">
        <v>5305.4575400000003</v>
      </c>
      <c r="D57" s="33">
        <v>6250.6358399999999</v>
      </c>
      <c r="E57" s="34">
        <f>+D57-B57</f>
        <v>-2106.5380799999994</v>
      </c>
      <c r="F57" s="31">
        <f>+D57/B57-1</f>
        <v>-0.25206344874057607</v>
      </c>
      <c r="G57" s="38"/>
      <c r="H57" s="37"/>
    </row>
    <row r="58" spans="1:8" s="1" customFormat="1" x14ac:dyDescent="0.2">
      <c r="A58" s="21" t="s">
        <v>6</v>
      </c>
      <c r="B58" s="21">
        <v>63616.09345</v>
      </c>
      <c r="C58" s="74">
        <v>60134.894799999995</v>
      </c>
      <c r="D58" s="33">
        <v>31761.05114</v>
      </c>
      <c r="E58" s="34">
        <f t="shared" ref="E58:E68" si="4">+D58-B58</f>
        <v>-31855.042310000001</v>
      </c>
      <c r="F58" s="31">
        <f t="shared" ref="F58:F68" si="5">+D58/B58-1</f>
        <v>-0.50073873736111973</v>
      </c>
      <c r="G58" s="38"/>
      <c r="H58" s="37"/>
    </row>
    <row r="59" spans="1:8" s="1" customFormat="1" x14ac:dyDescent="0.2">
      <c r="A59" s="21" t="s">
        <v>7</v>
      </c>
      <c r="B59" s="21">
        <v>14024.66222</v>
      </c>
      <c r="C59" s="74">
        <v>26194.884969999999</v>
      </c>
      <c r="D59" s="33">
        <v>23561.524810000003</v>
      </c>
      <c r="E59" s="34">
        <f t="shared" si="4"/>
        <v>9536.8625900000025</v>
      </c>
      <c r="F59" s="31">
        <f t="shared" si="5"/>
        <v>0.68000657986613544</v>
      </c>
      <c r="G59" s="38"/>
      <c r="H59" s="37"/>
    </row>
    <row r="60" spans="1:8" s="1" customFormat="1" x14ac:dyDescent="0.2">
      <c r="A60" s="21" t="s">
        <v>8</v>
      </c>
      <c r="B60" s="21">
        <v>33347.28239</v>
      </c>
      <c r="C60" s="74">
        <v>38771.167170000001</v>
      </c>
      <c r="D60" s="33">
        <v>29079.714240000001</v>
      </c>
      <c r="E60" s="34">
        <f t="shared" si="4"/>
        <v>-4267.5681499999992</v>
      </c>
      <c r="F60" s="31">
        <f t="shared" si="5"/>
        <v>-0.12797349121557611</v>
      </c>
      <c r="G60" s="38"/>
      <c r="H60" s="37"/>
    </row>
    <row r="61" spans="1:8" s="1" customFormat="1" x14ac:dyDescent="0.2">
      <c r="A61" s="21" t="s">
        <v>9</v>
      </c>
      <c r="B61" s="21">
        <v>4157.0747499999998</v>
      </c>
      <c r="C61" s="74">
        <v>7090.5024300000005</v>
      </c>
      <c r="D61" s="33">
        <v>6521.5892199999998</v>
      </c>
      <c r="E61" s="34">
        <f t="shared" si="4"/>
        <v>2364.5144700000001</v>
      </c>
      <c r="F61" s="31">
        <f t="shared" si="5"/>
        <v>0.56879286810996121</v>
      </c>
      <c r="G61" s="38"/>
      <c r="H61" s="37"/>
    </row>
    <row r="62" spans="1:8" s="1" customFormat="1" x14ac:dyDescent="0.2">
      <c r="A62" s="21" t="s">
        <v>10</v>
      </c>
      <c r="B62" s="21">
        <v>44.856010000000005</v>
      </c>
      <c r="C62" s="74">
        <v>3294.9785699999998</v>
      </c>
      <c r="D62" s="33">
        <v>289.27787000000001</v>
      </c>
      <c r="E62" s="34">
        <f t="shared" si="4"/>
        <v>244.42186000000001</v>
      </c>
      <c r="F62" s="31">
        <f t="shared" si="5"/>
        <v>5.4490325822559784</v>
      </c>
      <c r="G62" s="38"/>
      <c r="H62" s="37"/>
    </row>
    <row r="63" spans="1:8" s="1" customFormat="1" x14ac:dyDescent="0.2">
      <c r="A63" s="21" t="s">
        <v>11</v>
      </c>
      <c r="B63" s="21">
        <v>917101.75803999999</v>
      </c>
      <c r="C63" s="74">
        <v>933287.39132000005</v>
      </c>
      <c r="D63" s="33">
        <v>982135.88579999993</v>
      </c>
      <c r="E63" s="34">
        <f t="shared" si="4"/>
        <v>65034.127759999945</v>
      </c>
      <c r="F63" s="31">
        <f t="shared" si="5"/>
        <v>7.0912662842331331E-2</v>
      </c>
      <c r="G63" s="38"/>
      <c r="H63" s="37"/>
    </row>
    <row r="64" spans="1:8" s="1" customFormat="1" x14ac:dyDescent="0.2">
      <c r="A64" s="21" t="s">
        <v>12</v>
      </c>
      <c r="B64" s="21">
        <v>112954.32594999998</v>
      </c>
      <c r="C64" s="74">
        <v>330901.71255</v>
      </c>
      <c r="D64" s="33">
        <v>254937.59549000001</v>
      </c>
      <c r="E64" s="34">
        <f t="shared" si="4"/>
        <v>141983.26954000001</v>
      </c>
      <c r="F64" s="31">
        <f t="shared" si="5"/>
        <v>1.2569971831167397</v>
      </c>
      <c r="G64" s="38"/>
      <c r="H64" s="37"/>
    </row>
    <row r="65" spans="1:8" s="1" customFormat="1" x14ac:dyDescent="0.2">
      <c r="A65" s="21" t="s">
        <v>13</v>
      </c>
      <c r="B65" s="21">
        <v>171690.32179000002</v>
      </c>
      <c r="C65" s="74">
        <v>225124.79048999998</v>
      </c>
      <c r="D65" s="33">
        <v>160196.48867000002</v>
      </c>
      <c r="E65" s="34">
        <f t="shared" si="4"/>
        <v>-11493.833119999996</v>
      </c>
      <c r="F65" s="31">
        <f t="shared" si="5"/>
        <v>-6.694514286051878E-2</v>
      </c>
      <c r="G65" s="38"/>
      <c r="H65" s="37"/>
    </row>
    <row r="66" spans="1:8" s="1" customFormat="1" x14ac:dyDescent="0.2">
      <c r="A66" s="21" t="s">
        <v>14</v>
      </c>
      <c r="B66" s="21">
        <v>229309.06979999997</v>
      </c>
      <c r="C66" s="74">
        <v>176309.13074000002</v>
      </c>
      <c r="D66" s="33">
        <v>238205.77521000002</v>
      </c>
      <c r="E66" s="34">
        <f t="shared" si="4"/>
        <v>8896.7054100000532</v>
      </c>
      <c r="F66" s="31">
        <f t="shared" si="5"/>
        <v>3.8797878416931386E-2</v>
      </c>
      <c r="G66" s="38"/>
      <c r="H66" s="37"/>
    </row>
    <row r="67" spans="1:8" s="1" customFormat="1" x14ac:dyDescent="0.2">
      <c r="A67" s="21" t="s">
        <v>15</v>
      </c>
      <c r="B67" s="21">
        <v>186861.80691000001</v>
      </c>
      <c r="C67" s="74">
        <v>180079.80964999998</v>
      </c>
      <c r="D67" s="33">
        <v>175610.16793999998</v>
      </c>
      <c r="E67" s="34">
        <f t="shared" si="4"/>
        <v>-11251.638970000029</v>
      </c>
      <c r="F67" s="31">
        <f t="shared" si="5"/>
        <v>-6.0213690299052214E-2</v>
      </c>
      <c r="G67" s="38"/>
      <c r="H67" s="37"/>
    </row>
    <row r="68" spans="1:8" s="1" customFormat="1" x14ac:dyDescent="0.2">
      <c r="A68" s="18" t="s">
        <v>16</v>
      </c>
      <c r="B68" s="22">
        <v>1741464.4252299999</v>
      </c>
      <c r="C68" s="73">
        <v>1986494.7202300001</v>
      </c>
      <c r="D68" s="32">
        <v>1908549.7062300001</v>
      </c>
      <c r="E68" s="35">
        <f t="shared" si="4"/>
        <v>167085.28100000019</v>
      </c>
      <c r="F68" s="19">
        <f t="shared" si="5"/>
        <v>9.594527374737094E-2</v>
      </c>
      <c r="G68" s="38"/>
      <c r="H68" s="37"/>
    </row>
    <row r="69" spans="1:8" s="1" customFormat="1" ht="14.25" customHeight="1" x14ac:dyDescent="0.2">
      <c r="B69" s="5"/>
      <c r="C69" s="15"/>
      <c r="D69" s="5"/>
      <c r="E69" s="5"/>
      <c r="F69" s="5"/>
      <c r="G69" s="38"/>
      <c r="H69" s="37"/>
    </row>
    <row r="70" spans="1:8" s="1" customFormat="1" x14ac:dyDescent="0.2">
      <c r="A70" s="1" t="s">
        <v>17</v>
      </c>
      <c r="B70" s="5"/>
      <c r="C70" s="5"/>
      <c r="D70" s="4"/>
      <c r="G70" s="38"/>
      <c r="H70" s="37"/>
    </row>
    <row r="71" spans="1:8" s="1" customFormat="1" x14ac:dyDescent="0.2">
      <c r="A71" s="1" t="s">
        <v>18</v>
      </c>
      <c r="B71" s="5"/>
      <c r="C71" s="5"/>
      <c r="D71" s="4"/>
      <c r="G71" s="38"/>
      <c r="H71" s="37"/>
    </row>
    <row r="72" spans="1:8" s="1" customFormat="1" x14ac:dyDescent="0.2">
      <c r="A72" s="1" t="s">
        <v>19</v>
      </c>
      <c r="B72" s="5"/>
      <c r="C72" s="5"/>
      <c r="D72" s="5"/>
      <c r="E72" s="5"/>
      <c r="F72" s="5"/>
      <c r="G72" s="38"/>
      <c r="H72" s="37"/>
    </row>
    <row r="75" spans="1:8" s="1" customFormat="1" x14ac:dyDescent="0.2">
      <c r="A75" s="149" t="s">
        <v>0</v>
      </c>
      <c r="B75" s="149"/>
      <c r="C75" s="149"/>
      <c r="D75" s="149"/>
      <c r="E75" s="149"/>
      <c r="F75" s="149"/>
      <c r="G75" s="38"/>
      <c r="H75" s="37"/>
    </row>
    <row r="76" spans="1:8" s="1" customFormat="1" x14ac:dyDescent="0.2">
      <c r="A76" s="149" t="s">
        <v>44</v>
      </c>
      <c r="B76" s="149"/>
      <c r="C76" s="149"/>
      <c r="D76" s="149"/>
      <c r="E76" s="149"/>
      <c r="F76" s="149"/>
      <c r="G76" s="38"/>
      <c r="H76" s="37"/>
    </row>
    <row r="77" spans="1:8" s="1" customFormat="1" x14ac:dyDescent="0.2">
      <c r="A77" s="149" t="s">
        <v>1</v>
      </c>
      <c r="B77" s="149"/>
      <c r="C77" s="149"/>
      <c r="D77" s="149"/>
      <c r="E77" s="149"/>
      <c r="F77" s="149"/>
      <c r="G77" s="38"/>
      <c r="H77" s="37"/>
    </row>
    <row r="78" spans="1:8" s="1" customFormat="1" x14ac:dyDescent="0.2">
      <c r="A78" s="2"/>
      <c r="B78" s="2"/>
      <c r="C78" s="2"/>
      <c r="D78" s="17"/>
      <c r="E78" s="2"/>
      <c r="G78" s="38"/>
      <c r="H78" s="37"/>
    </row>
    <row r="79" spans="1:8" s="1" customFormat="1" x14ac:dyDescent="0.2">
      <c r="A79" s="150" t="s">
        <v>2</v>
      </c>
      <c r="B79" s="152" t="s">
        <v>29</v>
      </c>
      <c r="C79" s="152"/>
      <c r="D79" s="76" t="s">
        <v>52</v>
      </c>
      <c r="E79" s="152" t="s">
        <v>49</v>
      </c>
      <c r="F79" s="152"/>
      <c r="G79" s="38"/>
      <c r="H79" s="37"/>
    </row>
    <row r="80" spans="1:8" s="1" customFormat="1" x14ac:dyDescent="0.2">
      <c r="A80" s="151"/>
      <c r="B80" s="18" t="s">
        <v>45</v>
      </c>
      <c r="C80" s="75" t="s">
        <v>46</v>
      </c>
      <c r="D80" s="77" t="s">
        <v>47</v>
      </c>
      <c r="E80" s="47" t="s">
        <v>3</v>
      </c>
      <c r="F80" s="75" t="s">
        <v>4</v>
      </c>
      <c r="G80" s="38"/>
      <c r="H80" s="37"/>
    </row>
    <row r="81" spans="1:8" s="1" customFormat="1" x14ac:dyDescent="0.2">
      <c r="A81" s="21" t="s">
        <v>5</v>
      </c>
      <c r="B81" s="21">
        <v>0</v>
      </c>
      <c r="C81" s="33">
        <v>108.864</v>
      </c>
      <c r="D81" s="36">
        <v>0</v>
      </c>
      <c r="E81" s="30">
        <f>+D81-B81</f>
        <v>0</v>
      </c>
      <c r="F81" s="25">
        <v>0</v>
      </c>
      <c r="G81" s="38"/>
      <c r="H81" s="37"/>
    </row>
    <row r="82" spans="1:8" s="1" customFormat="1" x14ac:dyDescent="0.2">
      <c r="A82" s="21" t="s">
        <v>6</v>
      </c>
      <c r="B82" s="21">
        <v>56140.371169999999</v>
      </c>
      <c r="C82" s="33">
        <v>35141.029619999994</v>
      </c>
      <c r="D82" s="36">
        <v>19971.361809999999</v>
      </c>
      <c r="E82" s="30">
        <f t="shared" ref="E82:E92" si="6">+D82-B82</f>
        <v>-36169.009359999996</v>
      </c>
      <c r="F82" s="25">
        <f t="shared" ref="F82:F92" si="7">+D82/B82-1</f>
        <v>-0.64426024634706747</v>
      </c>
      <c r="G82" s="38"/>
      <c r="H82" s="37"/>
    </row>
    <row r="83" spans="1:8" s="1" customFormat="1" x14ac:dyDescent="0.2">
      <c r="A83" s="21" t="s">
        <v>7</v>
      </c>
      <c r="B83" s="21">
        <v>10961.269780000001</v>
      </c>
      <c r="C83" s="33">
        <v>7435.5606699999998</v>
      </c>
      <c r="D83" s="36">
        <v>10597.297</v>
      </c>
      <c r="E83" s="30">
        <f t="shared" si="6"/>
        <v>-363.97278000000006</v>
      </c>
      <c r="F83" s="25">
        <f t="shared" si="7"/>
        <v>-3.3205348221983066E-2</v>
      </c>
      <c r="G83" s="38"/>
      <c r="H83" s="37"/>
    </row>
    <row r="84" spans="1:8" s="1" customFormat="1" x14ac:dyDescent="0.2">
      <c r="A84" s="21" t="s">
        <v>8</v>
      </c>
      <c r="B84" s="21">
        <v>25389.136999999999</v>
      </c>
      <c r="C84" s="33">
        <v>23764.67556</v>
      </c>
      <c r="D84" s="36">
        <v>22158.685730000001</v>
      </c>
      <c r="E84" s="30">
        <f t="shared" si="6"/>
        <v>-3230.4512699999977</v>
      </c>
      <c r="F84" s="25">
        <f t="shared" si="7"/>
        <v>-0.12723753745548727</v>
      </c>
      <c r="G84" s="38"/>
      <c r="H84" s="37"/>
    </row>
    <row r="85" spans="1:8" s="1" customFormat="1" x14ac:dyDescent="0.2">
      <c r="A85" s="21" t="s">
        <v>9</v>
      </c>
      <c r="B85" s="21">
        <v>3127.0747500000002</v>
      </c>
      <c r="C85" s="33">
        <v>6138.7574000000004</v>
      </c>
      <c r="D85" s="36">
        <v>4512.7725399999999</v>
      </c>
      <c r="E85" s="30">
        <f t="shared" si="6"/>
        <v>1385.6977899999997</v>
      </c>
      <c r="F85" s="25">
        <f t="shared" si="7"/>
        <v>0.44312909053421246</v>
      </c>
      <c r="G85" s="38"/>
      <c r="H85" s="37"/>
    </row>
    <row r="86" spans="1:8" s="1" customFormat="1" x14ac:dyDescent="0.2">
      <c r="A86" s="21" t="s">
        <v>10</v>
      </c>
      <c r="B86" s="21">
        <v>44.856010000000005</v>
      </c>
      <c r="C86" s="33">
        <v>294.91849999999999</v>
      </c>
      <c r="D86" s="36">
        <v>256.41462999999999</v>
      </c>
      <c r="E86" s="30">
        <f t="shared" si="6"/>
        <v>211.55861999999999</v>
      </c>
      <c r="F86" s="25">
        <f t="shared" si="7"/>
        <v>4.716394079633921</v>
      </c>
      <c r="G86" s="38"/>
      <c r="H86" s="37"/>
    </row>
    <row r="87" spans="1:8" s="1" customFormat="1" x14ac:dyDescent="0.2">
      <c r="A87" s="21" t="s">
        <v>11</v>
      </c>
      <c r="B87" s="21">
        <v>505014.72444000002</v>
      </c>
      <c r="C87" s="33">
        <v>434410.83530000004</v>
      </c>
      <c r="D87" s="36">
        <v>388443.33767999994</v>
      </c>
      <c r="E87" s="30">
        <f t="shared" si="6"/>
        <v>-116571.38676000008</v>
      </c>
      <c r="F87" s="25">
        <f t="shared" si="7"/>
        <v>-0.23082769891365762</v>
      </c>
      <c r="G87" s="38"/>
      <c r="H87" s="37"/>
    </row>
    <row r="88" spans="1:8" s="1" customFormat="1" x14ac:dyDescent="0.2">
      <c r="A88" s="21" t="s">
        <v>12</v>
      </c>
      <c r="B88" s="21">
        <v>34345.787100000001</v>
      </c>
      <c r="C88" s="33">
        <v>54664.952640000003</v>
      </c>
      <c r="D88" s="36">
        <v>51549.59474</v>
      </c>
      <c r="E88" s="30">
        <f t="shared" si="6"/>
        <v>17203.807639999999</v>
      </c>
      <c r="F88" s="25">
        <f t="shared" si="7"/>
        <v>0.50090008389995511</v>
      </c>
      <c r="G88" s="38"/>
      <c r="H88" s="37"/>
    </row>
    <row r="89" spans="1:8" s="1" customFormat="1" x14ac:dyDescent="0.2">
      <c r="A89" s="21" t="s">
        <v>13</v>
      </c>
      <c r="B89" s="21">
        <v>116521.89287000001</v>
      </c>
      <c r="C89" s="33">
        <v>147577.91769999999</v>
      </c>
      <c r="D89" s="36">
        <v>104813.46946000001</v>
      </c>
      <c r="E89" s="30">
        <f t="shared" si="6"/>
        <v>-11708.423410000003</v>
      </c>
      <c r="F89" s="25">
        <f t="shared" si="7"/>
        <v>-0.10048260564272449</v>
      </c>
      <c r="G89" s="38"/>
      <c r="H89" s="37"/>
    </row>
    <row r="90" spans="1:8" s="1" customFormat="1" x14ac:dyDescent="0.2">
      <c r="A90" s="21" t="s">
        <v>14</v>
      </c>
      <c r="B90" s="21">
        <v>174390.35222999999</v>
      </c>
      <c r="C90" s="33">
        <v>128945.69661</v>
      </c>
      <c r="D90" s="36">
        <v>200077.08683000001</v>
      </c>
      <c r="E90" s="30">
        <f t="shared" si="6"/>
        <v>25686.734600000025</v>
      </c>
      <c r="F90" s="25">
        <f t="shared" si="7"/>
        <v>0.14729447054572309</v>
      </c>
      <c r="G90" s="38"/>
      <c r="H90" s="37"/>
    </row>
    <row r="91" spans="1:8" s="1" customFormat="1" x14ac:dyDescent="0.2">
      <c r="A91" s="21" t="s">
        <v>15</v>
      </c>
      <c r="B91" s="21">
        <v>104344.20777000001</v>
      </c>
      <c r="C91" s="33">
        <v>104584.24137999999</v>
      </c>
      <c r="D91" s="36">
        <v>98988.594120000009</v>
      </c>
      <c r="E91" s="30">
        <f t="shared" si="6"/>
        <v>-5355.6136499999993</v>
      </c>
      <c r="F91" s="25">
        <f t="shared" si="7"/>
        <v>-5.1326410583374948E-2</v>
      </c>
      <c r="G91" s="38"/>
      <c r="H91" s="37"/>
    </row>
    <row r="92" spans="1:8" s="1" customFormat="1" x14ac:dyDescent="0.2">
      <c r="A92" s="18" t="s">
        <v>16</v>
      </c>
      <c r="B92" s="22">
        <v>1030279.6731200001</v>
      </c>
      <c r="C92" s="32">
        <v>943067.44938000012</v>
      </c>
      <c r="D92" s="16">
        <v>901368.61453999998</v>
      </c>
      <c r="E92" s="18">
        <f t="shared" si="6"/>
        <v>-128911.05858000007</v>
      </c>
      <c r="F92" s="28">
        <f t="shared" si="7"/>
        <v>-0.1251223934076251</v>
      </c>
      <c r="G92" s="38"/>
      <c r="H92" s="37"/>
    </row>
    <row r="93" spans="1:8" s="1" customFormat="1" x14ac:dyDescent="0.2">
      <c r="B93" s="5"/>
      <c r="C93" s="4"/>
      <c r="D93" s="4"/>
      <c r="E93" s="8"/>
      <c r="G93" s="38"/>
      <c r="H93" s="37"/>
    </row>
    <row r="94" spans="1:8" s="1" customFormat="1" x14ac:dyDescent="0.2">
      <c r="A94" s="1" t="s">
        <v>17</v>
      </c>
      <c r="B94" s="5"/>
      <c r="C94" s="5"/>
      <c r="D94" s="4"/>
      <c r="G94" s="38"/>
      <c r="H94" s="37"/>
    </row>
    <row r="95" spans="1:8" s="1" customFormat="1" x14ac:dyDescent="0.2">
      <c r="A95" s="1" t="s">
        <v>18</v>
      </c>
      <c r="B95" s="5"/>
      <c r="C95" s="5"/>
      <c r="D95" s="4"/>
      <c r="G95" s="38"/>
      <c r="H95" s="37"/>
    </row>
    <row r="96" spans="1:8" s="1" customFormat="1" x14ac:dyDescent="0.2">
      <c r="A96" s="1" t="s">
        <v>19</v>
      </c>
      <c r="B96" s="5"/>
      <c r="C96" s="5"/>
      <c r="D96" s="4"/>
      <c r="G96" s="38"/>
      <c r="H96" s="37"/>
    </row>
    <row r="99" spans="1:9" s="1" customFormat="1" x14ac:dyDescent="0.2">
      <c r="A99" s="149" t="s">
        <v>0</v>
      </c>
      <c r="B99" s="149"/>
      <c r="C99" s="149"/>
      <c r="D99" s="149"/>
      <c r="E99" s="149"/>
      <c r="F99" s="149"/>
      <c r="G99" s="38"/>
      <c r="H99" s="37"/>
    </row>
    <row r="100" spans="1:9" s="1" customFormat="1" x14ac:dyDescent="0.2">
      <c r="A100" s="149" t="s">
        <v>44</v>
      </c>
      <c r="B100" s="149"/>
      <c r="C100" s="149"/>
      <c r="D100" s="149"/>
      <c r="E100" s="149"/>
      <c r="F100" s="149"/>
      <c r="G100" s="38"/>
      <c r="H100" s="37"/>
    </row>
    <row r="101" spans="1:9" s="1" customFormat="1" x14ac:dyDescent="0.2">
      <c r="A101" s="149" t="s">
        <v>1</v>
      </c>
      <c r="B101" s="149"/>
      <c r="C101" s="149"/>
      <c r="D101" s="149"/>
      <c r="E101" s="149"/>
      <c r="F101" s="149"/>
      <c r="G101" s="38"/>
      <c r="H101" s="37"/>
    </row>
    <row r="102" spans="1:9" s="1" customFormat="1" x14ac:dyDescent="0.2">
      <c r="A102" s="2"/>
      <c r="B102" s="2"/>
      <c r="C102" s="2"/>
      <c r="D102" s="17"/>
      <c r="E102" s="2"/>
      <c r="G102" s="38"/>
      <c r="H102" s="37"/>
    </row>
    <row r="103" spans="1:9" s="1" customFormat="1" x14ac:dyDescent="0.2">
      <c r="A103" s="150" t="s">
        <v>2</v>
      </c>
      <c r="B103" s="152" t="s">
        <v>30</v>
      </c>
      <c r="C103" s="152"/>
      <c r="D103" s="46" t="s">
        <v>53</v>
      </c>
      <c r="E103" s="152" t="s">
        <v>49</v>
      </c>
      <c r="F103" s="152"/>
      <c r="G103" s="38"/>
      <c r="H103" s="37"/>
    </row>
    <row r="104" spans="1:9" s="1" customFormat="1" x14ac:dyDescent="0.2">
      <c r="A104" s="151"/>
      <c r="B104" s="18" t="s">
        <v>45</v>
      </c>
      <c r="C104" s="75" t="s">
        <v>46</v>
      </c>
      <c r="D104" s="77" t="s">
        <v>47</v>
      </c>
      <c r="E104" s="47" t="s">
        <v>3</v>
      </c>
      <c r="F104" s="75" t="s">
        <v>4</v>
      </c>
      <c r="G104" s="38"/>
      <c r="H104" s="37"/>
    </row>
    <row r="105" spans="1:9" s="1" customFormat="1" x14ac:dyDescent="0.2">
      <c r="A105" s="21" t="s">
        <v>5</v>
      </c>
      <c r="B105" s="21">
        <v>8357.1739199999993</v>
      </c>
      <c r="C105" s="36">
        <v>5196.5935399999998</v>
      </c>
      <c r="D105" s="36">
        <v>6250.6358399999999</v>
      </c>
      <c r="E105" s="30">
        <f>+D105-B105</f>
        <v>-2106.5380799999994</v>
      </c>
      <c r="F105" s="25">
        <f>+D105/B105-1</f>
        <v>-0.25206344874057607</v>
      </c>
      <c r="G105" s="38"/>
      <c r="H105" s="37"/>
    </row>
    <row r="106" spans="1:9" s="1" customFormat="1" x14ac:dyDescent="0.2">
      <c r="A106" s="21" t="s">
        <v>6</v>
      </c>
      <c r="B106" s="21">
        <v>7475.72228</v>
      </c>
      <c r="C106" s="36">
        <v>24993.865180000001</v>
      </c>
      <c r="D106" s="36">
        <v>11789.689329999999</v>
      </c>
      <c r="E106" s="30">
        <f t="shared" ref="E106:E116" si="8">+D106-B106</f>
        <v>4313.9670499999993</v>
      </c>
      <c r="F106" s="25">
        <f t="shared" ref="F106:F116" si="9">+D106/B106-1</f>
        <v>0.57706357839713651</v>
      </c>
      <c r="G106" s="38"/>
      <c r="H106" s="37"/>
    </row>
    <row r="107" spans="1:9" s="1" customFormat="1" x14ac:dyDescent="0.2">
      <c r="A107" s="21" t="s">
        <v>7</v>
      </c>
      <c r="B107" s="21">
        <v>3063.3924400000001</v>
      </c>
      <c r="C107" s="36">
        <v>18759.3243</v>
      </c>
      <c r="D107" s="36">
        <v>12964.22781</v>
      </c>
      <c r="E107" s="30">
        <f t="shared" si="8"/>
        <v>9900.8353700000007</v>
      </c>
      <c r="F107" s="25">
        <f t="shared" si="9"/>
        <v>3.231984005940812</v>
      </c>
      <c r="G107" s="38"/>
      <c r="H107" s="44"/>
      <c r="I107" s="43"/>
    </row>
    <row r="108" spans="1:9" s="1" customFormat="1" x14ac:dyDescent="0.2">
      <c r="A108" s="21" t="s">
        <v>8</v>
      </c>
      <c r="B108" s="21">
        <v>7958.1453899999997</v>
      </c>
      <c r="C108" s="36">
        <v>15006.491609999999</v>
      </c>
      <c r="D108" s="36">
        <v>6921.0285100000001</v>
      </c>
      <c r="E108" s="30">
        <f t="shared" si="8"/>
        <v>-1037.1168799999996</v>
      </c>
      <c r="F108" s="25">
        <f t="shared" si="9"/>
        <v>-0.13032142907356459</v>
      </c>
      <c r="G108" s="38"/>
      <c r="H108" s="37"/>
    </row>
    <row r="109" spans="1:9" s="1" customFormat="1" x14ac:dyDescent="0.2">
      <c r="A109" s="21" t="s">
        <v>9</v>
      </c>
      <c r="B109" s="21">
        <v>1030</v>
      </c>
      <c r="C109" s="36">
        <v>951.74503000000004</v>
      </c>
      <c r="D109" s="36">
        <v>2008.8166799999999</v>
      </c>
      <c r="E109" s="30">
        <f t="shared" si="8"/>
        <v>978.81667999999991</v>
      </c>
      <c r="F109" s="25">
        <f t="shared" si="9"/>
        <v>0.95030745631067948</v>
      </c>
      <c r="G109" s="38"/>
      <c r="H109" s="37"/>
    </row>
    <row r="110" spans="1:9" s="1" customFormat="1" x14ac:dyDescent="0.2">
      <c r="A110" s="21" t="s">
        <v>10</v>
      </c>
      <c r="B110" s="21">
        <v>0</v>
      </c>
      <c r="C110" s="36">
        <v>3000.06007</v>
      </c>
      <c r="D110" s="36">
        <v>32.863239999999998</v>
      </c>
      <c r="E110" s="30">
        <f t="shared" si="8"/>
        <v>32.863239999999998</v>
      </c>
      <c r="F110" s="25">
        <v>0</v>
      </c>
      <c r="G110" s="38"/>
      <c r="H110" s="37"/>
    </row>
    <row r="111" spans="1:9" s="1" customFormat="1" x14ac:dyDescent="0.2">
      <c r="A111" s="21" t="s">
        <v>11</v>
      </c>
      <c r="B111" s="21">
        <v>412087.03359999997</v>
      </c>
      <c r="C111" s="36">
        <v>498876.55602000002</v>
      </c>
      <c r="D111" s="36">
        <v>593692.54812000005</v>
      </c>
      <c r="E111" s="30">
        <f t="shared" si="8"/>
        <v>181605.51452000008</v>
      </c>
      <c r="F111" s="25">
        <f t="shared" si="9"/>
        <v>0.44069698804519741</v>
      </c>
      <c r="G111" s="38"/>
      <c r="H111" s="37"/>
    </row>
    <row r="112" spans="1:9" s="1" customFormat="1" x14ac:dyDescent="0.2">
      <c r="A112" s="21" t="s">
        <v>12</v>
      </c>
      <c r="B112" s="21">
        <v>78608.538849999997</v>
      </c>
      <c r="C112" s="36">
        <v>276236.75991000002</v>
      </c>
      <c r="D112" s="36">
        <v>203388.00075000001</v>
      </c>
      <c r="E112" s="30">
        <f t="shared" si="8"/>
        <v>124779.46190000001</v>
      </c>
      <c r="F112" s="25">
        <f t="shared" si="9"/>
        <v>1.587352515712102</v>
      </c>
      <c r="G112" s="38"/>
      <c r="H112" s="37"/>
    </row>
    <row r="113" spans="1:8" s="1" customFormat="1" x14ac:dyDescent="0.2">
      <c r="A113" s="21" t="s">
        <v>13</v>
      </c>
      <c r="B113" s="21">
        <v>55168.428919999998</v>
      </c>
      <c r="C113" s="36">
        <v>77546.872789999994</v>
      </c>
      <c r="D113" s="36">
        <v>55383.019210000006</v>
      </c>
      <c r="E113" s="30">
        <f t="shared" si="8"/>
        <v>214.59029000000737</v>
      </c>
      <c r="F113" s="25">
        <f t="shared" si="9"/>
        <v>3.8897299452045342E-3</v>
      </c>
      <c r="G113" s="38"/>
      <c r="H113" s="37"/>
    </row>
    <row r="114" spans="1:8" s="1" customFormat="1" x14ac:dyDescent="0.2">
      <c r="A114" s="21" t="s">
        <v>14</v>
      </c>
      <c r="B114" s="21">
        <v>54918.717570000001</v>
      </c>
      <c r="C114" s="36">
        <v>47363.434130000001</v>
      </c>
      <c r="D114" s="36">
        <v>38128.68838</v>
      </c>
      <c r="E114" s="30">
        <f t="shared" si="8"/>
        <v>-16790.029190000001</v>
      </c>
      <c r="F114" s="25">
        <f t="shared" si="9"/>
        <v>-0.30572507758578382</v>
      </c>
      <c r="G114" s="38"/>
      <c r="H114" s="37"/>
    </row>
    <row r="115" spans="1:8" s="1" customFormat="1" x14ac:dyDescent="0.2">
      <c r="A115" s="21" t="s">
        <v>15</v>
      </c>
      <c r="B115" s="21">
        <v>82517.599140000006</v>
      </c>
      <c r="C115" s="36">
        <v>75495.568269999989</v>
      </c>
      <c r="D115" s="36">
        <v>76621.573820000005</v>
      </c>
      <c r="E115" s="30">
        <f t="shared" si="8"/>
        <v>-5896.0253200000006</v>
      </c>
      <c r="F115" s="25">
        <f t="shared" si="9"/>
        <v>-7.1451731284580378E-2</v>
      </c>
      <c r="G115" s="38"/>
      <c r="H115" s="37"/>
    </row>
    <row r="116" spans="1:8" s="1" customFormat="1" x14ac:dyDescent="0.2">
      <c r="A116" s="18" t="s">
        <v>16</v>
      </c>
      <c r="B116" s="22">
        <v>711184.75211</v>
      </c>
      <c r="C116" s="16">
        <v>1043427.27085</v>
      </c>
      <c r="D116" s="16">
        <v>1007181.09169</v>
      </c>
      <c r="E116" s="18">
        <f t="shared" si="8"/>
        <v>295996.33958000003</v>
      </c>
      <c r="F116" s="28">
        <f t="shared" si="9"/>
        <v>0.41620175165709661</v>
      </c>
      <c r="G116" s="38"/>
      <c r="H116" s="37"/>
    </row>
    <row r="117" spans="1:8" s="1" customFormat="1" x14ac:dyDescent="0.2">
      <c r="B117" s="5"/>
      <c r="C117" s="4"/>
      <c r="D117" s="4"/>
      <c r="G117" s="38"/>
      <c r="H117" s="37"/>
    </row>
    <row r="118" spans="1:8" s="1" customFormat="1" x14ac:dyDescent="0.2">
      <c r="A118" s="1" t="s">
        <v>17</v>
      </c>
      <c r="B118" s="5"/>
      <c r="C118" s="5"/>
      <c r="D118" s="4"/>
      <c r="G118" s="38"/>
      <c r="H118" s="37"/>
    </row>
    <row r="119" spans="1:8" s="1" customFormat="1" x14ac:dyDescent="0.2">
      <c r="A119" s="1" t="s">
        <v>18</v>
      </c>
      <c r="B119" s="5"/>
      <c r="C119" s="5"/>
      <c r="D119" s="4"/>
      <c r="E119" s="9"/>
      <c r="G119" s="38"/>
      <c r="H119" s="37"/>
    </row>
    <row r="120" spans="1:8" s="1" customFormat="1" x14ac:dyDescent="0.2">
      <c r="A120" s="1" t="s">
        <v>19</v>
      </c>
      <c r="B120" s="5"/>
      <c r="C120" s="5"/>
      <c r="D120" s="4"/>
      <c r="G120" s="38"/>
      <c r="H120" s="37"/>
    </row>
  </sheetData>
  <mergeCells count="30">
    <mergeCell ref="A99:F99"/>
    <mergeCell ref="A100:F100"/>
    <mergeCell ref="A101:F101"/>
    <mergeCell ref="A103:A104"/>
    <mergeCell ref="E103:F103"/>
    <mergeCell ref="B103:C103"/>
    <mergeCell ref="A75:F75"/>
    <mergeCell ref="A76:F76"/>
    <mergeCell ref="A77:F77"/>
    <mergeCell ref="A79:A80"/>
    <mergeCell ref="E79:F79"/>
    <mergeCell ref="B79:C79"/>
    <mergeCell ref="A51:F51"/>
    <mergeCell ref="A52:F52"/>
    <mergeCell ref="A53:F53"/>
    <mergeCell ref="A55:A56"/>
    <mergeCell ref="E55:F55"/>
    <mergeCell ref="B55:C55"/>
    <mergeCell ref="A27:F27"/>
    <mergeCell ref="A28:F28"/>
    <mergeCell ref="A29:F29"/>
    <mergeCell ref="A31:A32"/>
    <mergeCell ref="E31:F31"/>
    <mergeCell ref="B31:C31"/>
    <mergeCell ref="A2:F2"/>
    <mergeCell ref="A3:F3"/>
    <mergeCell ref="A4:F4"/>
    <mergeCell ref="A6:A7"/>
    <mergeCell ref="E6:F6"/>
    <mergeCell ref="B6:C6"/>
  </mergeCells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23"/>
  <sheetViews>
    <sheetView workbookViewId="0">
      <selection sqref="A1:XFD1048576"/>
    </sheetView>
  </sheetViews>
  <sheetFormatPr baseColWidth="10" defaultColWidth="11.140625" defaultRowHeight="11.25" x14ac:dyDescent="0.2"/>
  <cols>
    <col min="1" max="1" width="19.85546875" style="10" customWidth="1"/>
    <col min="2" max="2" width="13.42578125" style="10" customWidth="1"/>
    <col min="3" max="3" width="15" style="10" customWidth="1"/>
    <col min="4" max="11" width="11.140625" style="14"/>
    <col min="12" max="12" width="12.42578125" style="14" customWidth="1"/>
    <col min="13" max="13" width="14.5703125" style="14" customWidth="1"/>
    <col min="14" max="14" width="11.140625" style="10"/>
    <col min="15" max="15" width="11.140625" style="40"/>
    <col min="16" max="16" width="14.140625" style="39" customWidth="1"/>
    <col min="17" max="17" width="13" style="40" customWidth="1"/>
    <col min="18" max="16384" width="11.140625" style="10"/>
  </cols>
  <sheetData>
    <row r="2" spans="1:19" s="1" customFormat="1" ht="12.75" x14ac:dyDescent="0.2">
      <c r="A2" s="161" t="s">
        <v>0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</row>
    <row r="3" spans="1:19" s="1" customFormat="1" ht="12.75" x14ac:dyDescent="0.2">
      <c r="A3" s="161" t="s">
        <v>103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</row>
    <row r="4" spans="1:19" s="1" customFormat="1" ht="12.75" x14ac:dyDescent="0.2">
      <c r="A4" s="161" t="s">
        <v>1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</row>
    <row r="5" spans="1:19" s="1" customFormat="1" ht="12.75" x14ac:dyDescent="0.2">
      <c r="A5" s="103"/>
      <c r="B5" s="103"/>
      <c r="C5" s="103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3"/>
      <c r="O5" s="105"/>
      <c r="P5" s="106"/>
      <c r="Q5" s="107"/>
    </row>
    <row r="6" spans="1:19" s="1" customFormat="1" ht="12.75" x14ac:dyDescent="0.2">
      <c r="A6" s="162" t="s">
        <v>2</v>
      </c>
      <c r="B6" s="164" t="s">
        <v>26</v>
      </c>
      <c r="C6" s="164"/>
      <c r="D6" s="165" t="s">
        <v>48</v>
      </c>
      <c r="E6" s="166"/>
      <c r="F6" s="166"/>
      <c r="G6" s="166"/>
      <c r="H6" s="166"/>
      <c r="I6" s="166"/>
      <c r="J6" s="166"/>
      <c r="K6" s="166"/>
      <c r="L6" s="166"/>
      <c r="M6" s="167"/>
      <c r="N6" s="164" t="s">
        <v>107</v>
      </c>
      <c r="O6" s="164"/>
      <c r="P6" s="164" t="s">
        <v>108</v>
      </c>
      <c r="Q6" s="164"/>
    </row>
    <row r="7" spans="1:19" s="1" customFormat="1" ht="12.75" x14ac:dyDescent="0.2">
      <c r="A7" s="163"/>
      <c r="B7" s="108" t="s">
        <v>105</v>
      </c>
      <c r="C7" s="109" t="s">
        <v>106</v>
      </c>
      <c r="D7" s="110" t="s">
        <v>47</v>
      </c>
      <c r="E7" s="110" t="s">
        <v>59</v>
      </c>
      <c r="F7" s="110" t="s">
        <v>64</v>
      </c>
      <c r="G7" s="110" t="s">
        <v>73</v>
      </c>
      <c r="H7" s="110" t="s">
        <v>75</v>
      </c>
      <c r="I7" s="110" t="s">
        <v>82</v>
      </c>
      <c r="J7" s="110" t="s">
        <v>92</v>
      </c>
      <c r="K7" s="110" t="s">
        <v>96</v>
      </c>
      <c r="L7" s="110" t="s">
        <v>104</v>
      </c>
      <c r="M7" s="110" t="s">
        <v>109</v>
      </c>
      <c r="N7" s="111" t="s">
        <v>3</v>
      </c>
      <c r="O7" s="112" t="s">
        <v>4</v>
      </c>
      <c r="P7" s="111" t="s">
        <v>3</v>
      </c>
      <c r="Q7" s="112" t="s">
        <v>4</v>
      </c>
    </row>
    <row r="8" spans="1:19" s="1" customFormat="1" ht="12.75" x14ac:dyDescent="0.2">
      <c r="A8" s="113" t="s">
        <v>5</v>
      </c>
      <c r="B8" s="114">
        <v>49831.919700000006</v>
      </c>
      <c r="C8" s="114">
        <v>293419.43487000006</v>
      </c>
      <c r="D8" s="114">
        <v>6250.6358399999999</v>
      </c>
      <c r="E8" s="114">
        <v>0</v>
      </c>
      <c r="F8" s="114">
        <v>170321.55650999999</v>
      </c>
      <c r="G8" s="114">
        <v>10198.638220000001</v>
      </c>
      <c r="H8" s="114">
        <v>15741.209199999999</v>
      </c>
      <c r="I8" s="114">
        <v>7491.2004800000004</v>
      </c>
      <c r="J8" s="114">
        <v>206894.73319</v>
      </c>
      <c r="K8" s="114">
        <v>161554.24171</v>
      </c>
      <c r="L8" s="114">
        <v>85339.653999999995</v>
      </c>
      <c r="M8" s="114">
        <v>578452.21514999995</v>
      </c>
      <c r="N8" s="115">
        <f>L8-B8</f>
        <v>35507.734299999989</v>
      </c>
      <c r="O8" s="116">
        <f>+L8/B8-1</f>
        <v>0.7125499983497523</v>
      </c>
      <c r="P8" s="117">
        <f>+M8-C8</f>
        <v>285032.78027999989</v>
      </c>
      <c r="Q8" s="118">
        <f>+M8/C8-1</f>
        <v>0.97141752183622088</v>
      </c>
      <c r="R8" s="9"/>
      <c r="S8" s="9"/>
    </row>
    <row r="9" spans="1:19" s="1" customFormat="1" ht="12.75" x14ac:dyDescent="0.2">
      <c r="A9" s="113" t="s">
        <v>6</v>
      </c>
      <c r="B9" s="114">
        <v>56046.287939999995</v>
      </c>
      <c r="C9" s="114">
        <v>526821.56258999999</v>
      </c>
      <c r="D9" s="114">
        <v>32861.051140000003</v>
      </c>
      <c r="E9" s="114">
        <v>85560.678280000007</v>
      </c>
      <c r="F9" s="114">
        <v>124420.28664000001</v>
      </c>
      <c r="G9" s="114">
        <v>387859.2635</v>
      </c>
      <c r="H9" s="114">
        <v>51368.860229999998</v>
      </c>
      <c r="I9" s="114">
        <v>212627.73156000001</v>
      </c>
      <c r="J9" s="114">
        <v>112705.86010999999</v>
      </c>
      <c r="K9" s="114">
        <v>26768.00649</v>
      </c>
      <c r="L9" s="114">
        <v>57118.22941</v>
      </c>
      <c r="M9" s="114">
        <v>1034171.73795</v>
      </c>
      <c r="N9" s="115">
        <f t="shared" ref="N9:N19" si="0">L9-B9</f>
        <v>1071.9414700000052</v>
      </c>
      <c r="O9" s="116">
        <f t="shared" ref="O9:O19" si="1">+L9/B9-1</f>
        <v>1.9126002977174261E-2</v>
      </c>
      <c r="P9" s="117">
        <f t="shared" ref="P9:P19" si="2">+M9-C9</f>
        <v>507350.17535999999</v>
      </c>
      <c r="Q9" s="118">
        <f t="shared" ref="Q9:Q19" si="3">+M9/C9-1</f>
        <v>0.96303988178791822</v>
      </c>
      <c r="R9" s="9"/>
      <c r="S9" s="9"/>
    </row>
    <row r="10" spans="1:19" s="1" customFormat="1" ht="12.75" x14ac:dyDescent="0.2">
      <c r="A10" s="113" t="s">
        <v>7</v>
      </c>
      <c r="B10" s="114">
        <v>11640.935599999999</v>
      </c>
      <c r="C10" s="114">
        <v>155109.93343999999</v>
      </c>
      <c r="D10" s="114">
        <v>26886.793420000002</v>
      </c>
      <c r="E10" s="114">
        <v>15769.36759</v>
      </c>
      <c r="F10" s="114">
        <v>11776.734390000001</v>
      </c>
      <c r="G10" s="114">
        <v>22876.497620000002</v>
      </c>
      <c r="H10" s="114">
        <v>34317.567849999992</v>
      </c>
      <c r="I10" s="114">
        <v>24119.220570000001</v>
      </c>
      <c r="J10" s="114">
        <v>11986.90422</v>
      </c>
      <c r="K10" s="114">
        <v>28455.244210000001</v>
      </c>
      <c r="L10" s="114">
        <v>23937.440050000001</v>
      </c>
      <c r="M10" s="114">
        <v>176188.32987000002</v>
      </c>
      <c r="N10" s="115">
        <f t="shared" si="0"/>
        <v>12296.504450000002</v>
      </c>
      <c r="O10" s="116">
        <f t="shared" si="1"/>
        <v>1.0563158213846662</v>
      </c>
      <c r="P10" s="117">
        <f t="shared" si="2"/>
        <v>21078.396430000023</v>
      </c>
      <c r="Q10" s="118">
        <f t="shared" si="3"/>
        <v>0.13589327235546533</v>
      </c>
      <c r="R10" s="9"/>
      <c r="S10" s="9"/>
    </row>
    <row r="11" spans="1:19" s="1" customFormat="1" ht="12.75" x14ac:dyDescent="0.2">
      <c r="A11" s="113" t="s">
        <v>8</v>
      </c>
      <c r="B11" s="114">
        <v>46312.984700000001</v>
      </c>
      <c r="C11" s="114">
        <v>436714.35552999994</v>
      </c>
      <c r="D11" s="114">
        <v>43564.270120000008</v>
      </c>
      <c r="E11" s="114">
        <v>29857.227700000003</v>
      </c>
      <c r="F11" s="114">
        <v>42809.18735</v>
      </c>
      <c r="G11" s="114">
        <v>53862.198850000001</v>
      </c>
      <c r="H11" s="114">
        <v>43688.540349999996</v>
      </c>
      <c r="I11" s="114">
        <v>38901.55384</v>
      </c>
      <c r="J11" s="114">
        <v>55453.322289999996</v>
      </c>
      <c r="K11" s="114">
        <v>44087.991840000002</v>
      </c>
      <c r="L11" s="114">
        <v>69623.33520999999</v>
      </c>
      <c r="M11" s="114">
        <v>352224.29234000004</v>
      </c>
      <c r="N11" s="115">
        <f t="shared" si="0"/>
        <v>23310.350509999989</v>
      </c>
      <c r="O11" s="116">
        <f t="shared" si="1"/>
        <v>0.50332213872624765</v>
      </c>
      <c r="P11" s="117">
        <f t="shared" si="2"/>
        <v>-84490.063189999899</v>
      </c>
      <c r="Q11" s="118">
        <f t="shared" si="3"/>
        <v>-0.19346756551536326</v>
      </c>
      <c r="R11" s="9"/>
      <c r="S11" s="9"/>
    </row>
    <row r="12" spans="1:19" s="1" customFormat="1" ht="12.75" x14ac:dyDescent="0.2">
      <c r="A12" s="113" t="s">
        <v>9</v>
      </c>
      <c r="B12" s="114">
        <v>1445.1753900000001</v>
      </c>
      <c r="C12" s="114">
        <v>44657.220460000004</v>
      </c>
      <c r="D12" s="114">
        <v>6521.5892199999998</v>
      </c>
      <c r="E12" s="114">
        <v>3897.8927800000001</v>
      </c>
      <c r="F12" s="114">
        <v>3867.4938499999998</v>
      </c>
      <c r="G12" s="114">
        <v>1584.4970800000001</v>
      </c>
      <c r="H12" s="114">
        <v>1524.61176</v>
      </c>
      <c r="I12" s="114">
        <v>8556.5805099999998</v>
      </c>
      <c r="J12" s="114">
        <v>4177.9874900000004</v>
      </c>
      <c r="K12" s="114">
        <v>10659.36335</v>
      </c>
      <c r="L12" s="114">
        <v>4358.8300300000001</v>
      </c>
      <c r="M12" s="114">
        <v>40790.016040000002</v>
      </c>
      <c r="N12" s="115">
        <f t="shared" si="0"/>
        <v>2913.6546399999997</v>
      </c>
      <c r="O12" s="116">
        <f t="shared" si="1"/>
        <v>2.0161252815134083</v>
      </c>
      <c r="P12" s="117">
        <f t="shared" si="2"/>
        <v>-3867.2044200000018</v>
      </c>
      <c r="Q12" s="118">
        <f t="shared" si="3"/>
        <v>-8.6597517269663027E-2</v>
      </c>
      <c r="R12" s="9"/>
      <c r="S12" s="9"/>
    </row>
    <row r="13" spans="1:19" s="1" customFormat="1" ht="12.75" x14ac:dyDescent="0.2">
      <c r="A13" s="113" t="s">
        <v>10</v>
      </c>
      <c r="B13" s="114">
        <v>338.13173999999998</v>
      </c>
      <c r="C13" s="114">
        <v>10195.814050000001</v>
      </c>
      <c r="D13" s="114">
        <v>289.27787000000001</v>
      </c>
      <c r="E13" s="114">
        <v>2999.098</v>
      </c>
      <c r="F13" s="114">
        <v>646.27456000000006</v>
      </c>
      <c r="G13" s="114">
        <v>3511.1506900000004</v>
      </c>
      <c r="H13" s="114">
        <v>1681.15534</v>
      </c>
      <c r="I13" s="114">
        <v>496.06508999999994</v>
      </c>
      <c r="J13" s="114">
        <v>481.72864000000004</v>
      </c>
      <c r="K13" s="114">
        <v>281.04252000000002</v>
      </c>
      <c r="L13" s="114">
        <v>259.86063999999999</v>
      </c>
      <c r="M13" s="114">
        <v>10385.79271</v>
      </c>
      <c r="N13" s="115">
        <f t="shared" si="0"/>
        <v>-78.27109999999999</v>
      </c>
      <c r="O13" s="116">
        <f t="shared" si="1"/>
        <v>-0.23148107894278125</v>
      </c>
      <c r="P13" s="117">
        <f t="shared" si="2"/>
        <v>189.97865999999885</v>
      </c>
      <c r="Q13" s="118">
        <f t="shared" si="3"/>
        <v>1.8633005571536465E-2</v>
      </c>
      <c r="R13" s="9"/>
      <c r="S13" s="9"/>
    </row>
    <row r="14" spans="1:19" s="1" customFormat="1" ht="12.75" x14ac:dyDescent="0.2">
      <c r="A14" s="113" t="s">
        <v>11</v>
      </c>
      <c r="B14" s="114">
        <v>870076.9432000001</v>
      </c>
      <c r="C14" s="114">
        <v>7796633.2681200001</v>
      </c>
      <c r="D14" s="114">
        <v>991915.07775000005</v>
      </c>
      <c r="E14" s="114">
        <v>853773.89933000004</v>
      </c>
      <c r="F14" s="114">
        <v>917251.27511000005</v>
      </c>
      <c r="G14" s="114">
        <v>880399.30666999996</v>
      </c>
      <c r="H14" s="114">
        <v>888790.22607000009</v>
      </c>
      <c r="I14" s="114">
        <v>877312.49750000006</v>
      </c>
      <c r="J14" s="114">
        <v>844887.38861999998</v>
      </c>
      <c r="K14" s="114">
        <v>834065.8215699998</v>
      </c>
      <c r="L14" s="114">
        <v>833744.93134000013</v>
      </c>
      <c r="M14" s="114">
        <v>7088395.4926200006</v>
      </c>
      <c r="N14" s="115">
        <f t="shared" si="0"/>
        <v>-36332.01185999997</v>
      </c>
      <c r="O14" s="116">
        <f t="shared" si="1"/>
        <v>-4.1757240142896834E-2</v>
      </c>
      <c r="P14" s="117">
        <f t="shared" si="2"/>
        <v>-708237.77549999952</v>
      </c>
      <c r="Q14" s="118">
        <f t="shared" si="3"/>
        <v>-9.083892382061165E-2</v>
      </c>
      <c r="R14" s="9"/>
      <c r="S14" s="9"/>
    </row>
    <row r="15" spans="1:19" s="1" customFormat="1" ht="12.75" x14ac:dyDescent="0.2">
      <c r="A15" s="113" t="s">
        <v>12</v>
      </c>
      <c r="B15" s="114">
        <v>249777.79236000002</v>
      </c>
      <c r="C15" s="114">
        <v>2379142.5384399998</v>
      </c>
      <c r="D15" s="114">
        <v>280349.67566000001</v>
      </c>
      <c r="E15" s="114">
        <v>323200.42140999995</v>
      </c>
      <c r="F15" s="114">
        <v>341959.32193999999</v>
      </c>
      <c r="G15" s="114">
        <v>303871.33487999992</v>
      </c>
      <c r="H15" s="114">
        <v>397716.68358000007</v>
      </c>
      <c r="I15" s="114">
        <v>279737.05187000002</v>
      </c>
      <c r="J15" s="114">
        <v>179057.11137999999</v>
      </c>
      <c r="K15" s="114">
        <v>299725.99952999997</v>
      </c>
      <c r="L15" s="114">
        <v>445819.75579000002</v>
      </c>
      <c r="M15" s="114">
        <v>2405617.6002500001</v>
      </c>
      <c r="N15" s="115">
        <f t="shared" si="0"/>
        <v>196041.96343</v>
      </c>
      <c r="O15" s="116">
        <f t="shared" si="1"/>
        <v>0.78486546613178643</v>
      </c>
      <c r="P15" s="117">
        <f t="shared" si="2"/>
        <v>26475.061810000334</v>
      </c>
      <c r="Q15" s="118">
        <f t="shared" si="3"/>
        <v>1.1127984718124484E-2</v>
      </c>
      <c r="R15" s="9"/>
      <c r="S15" s="9"/>
    </row>
    <row r="16" spans="1:19" s="1" customFormat="1" ht="12.75" x14ac:dyDescent="0.2">
      <c r="A16" s="113" t="s">
        <v>13</v>
      </c>
      <c r="B16" s="114">
        <v>228309.31261999998</v>
      </c>
      <c r="C16" s="114">
        <v>1986019.14399</v>
      </c>
      <c r="D16" s="114">
        <v>199940.23550000001</v>
      </c>
      <c r="E16" s="114">
        <v>176069.30187999998</v>
      </c>
      <c r="F16" s="114">
        <v>191276.84687000001</v>
      </c>
      <c r="G16" s="114">
        <v>213565.69193</v>
      </c>
      <c r="H16" s="114">
        <v>232636.74437999999</v>
      </c>
      <c r="I16" s="114">
        <v>181712.08559</v>
      </c>
      <c r="J16" s="114">
        <v>198616.59721999997</v>
      </c>
      <c r="K16" s="114">
        <v>191877.18662999998</v>
      </c>
      <c r="L16" s="114">
        <v>192598.53050999998</v>
      </c>
      <c r="M16" s="114">
        <v>1585694.6899999997</v>
      </c>
      <c r="N16" s="115">
        <f t="shared" si="0"/>
        <v>-35710.78211</v>
      </c>
      <c r="O16" s="116">
        <f t="shared" si="1"/>
        <v>-0.15641404067225828</v>
      </c>
      <c r="P16" s="117">
        <f t="shared" si="2"/>
        <v>-400324.4539900003</v>
      </c>
      <c r="Q16" s="118">
        <f t="shared" si="3"/>
        <v>-0.20157129663198048</v>
      </c>
      <c r="R16" s="9"/>
      <c r="S16" s="9"/>
    </row>
    <row r="17" spans="1:21" s="1" customFormat="1" ht="12.75" x14ac:dyDescent="0.2">
      <c r="A17" s="113" t="s">
        <v>14</v>
      </c>
      <c r="B17" s="114">
        <v>161785.52793000001</v>
      </c>
      <c r="C17" s="114">
        <v>2148056.5799799999</v>
      </c>
      <c r="D17" s="114">
        <v>239842.67751000001</v>
      </c>
      <c r="E17" s="114">
        <v>137470.67965000001</v>
      </c>
      <c r="F17" s="114">
        <v>229439.37804000001</v>
      </c>
      <c r="G17" s="114">
        <v>200323.88247000004</v>
      </c>
      <c r="H17" s="114">
        <v>166904.13582</v>
      </c>
      <c r="I17" s="114">
        <v>225479.18954999998</v>
      </c>
      <c r="J17" s="114">
        <v>205451.44619000002</v>
      </c>
      <c r="K17" s="114">
        <v>221558.84112</v>
      </c>
      <c r="L17" s="114">
        <v>182796.49677</v>
      </c>
      <c r="M17" s="114">
        <v>1626470.2303500001</v>
      </c>
      <c r="N17" s="115">
        <f t="shared" si="0"/>
        <v>21010.968839999987</v>
      </c>
      <c r="O17" s="116">
        <f t="shared" si="1"/>
        <v>0.12986927266504855</v>
      </c>
      <c r="P17" s="117">
        <f t="shared" si="2"/>
        <v>-521586.34962999984</v>
      </c>
      <c r="Q17" s="118">
        <f t="shared" si="3"/>
        <v>-0.24281778910816965</v>
      </c>
      <c r="R17" s="9"/>
      <c r="S17" s="9"/>
    </row>
    <row r="18" spans="1:21" s="1" customFormat="1" ht="12.75" x14ac:dyDescent="0.2">
      <c r="A18" s="113" t="s">
        <v>15</v>
      </c>
      <c r="B18" s="114">
        <v>253708.82001</v>
      </c>
      <c r="C18" s="114">
        <v>2279966.0364399999</v>
      </c>
      <c r="D18" s="114">
        <v>208837.62628</v>
      </c>
      <c r="E18" s="114">
        <v>207395.99909999999</v>
      </c>
      <c r="F18" s="114">
        <v>267222.20399999997</v>
      </c>
      <c r="G18" s="114">
        <v>247050.21326999998</v>
      </c>
      <c r="H18" s="114">
        <v>283008.76963</v>
      </c>
      <c r="I18" s="114">
        <v>250253.56195999996</v>
      </c>
      <c r="J18" s="114">
        <v>244760.00211</v>
      </c>
      <c r="K18" s="114">
        <v>282835.43387000001</v>
      </c>
      <c r="L18" s="114">
        <v>251943.29180000001</v>
      </c>
      <c r="M18" s="114">
        <v>1991363.8102199999</v>
      </c>
      <c r="N18" s="115">
        <f t="shared" si="0"/>
        <v>-1765.5282099999895</v>
      </c>
      <c r="O18" s="116">
        <f t="shared" si="1"/>
        <v>-6.9588759662766453E-3</v>
      </c>
      <c r="P18" s="117">
        <f t="shared" si="2"/>
        <v>-288602.22622000007</v>
      </c>
      <c r="Q18" s="118">
        <f t="shared" si="3"/>
        <v>-0.12658180938108676</v>
      </c>
      <c r="R18" s="9"/>
      <c r="S18" s="9"/>
    </row>
    <row r="19" spans="1:21" s="13" customFormat="1" ht="12.75" x14ac:dyDescent="0.2">
      <c r="A19" s="108" t="s">
        <v>16</v>
      </c>
      <c r="B19" s="119">
        <v>1929273.8311900001</v>
      </c>
      <c r="C19" s="120">
        <v>18056735.887910001</v>
      </c>
      <c r="D19" s="119">
        <v>2037258.9103100002</v>
      </c>
      <c r="E19" s="119">
        <v>1835994.5657200003</v>
      </c>
      <c r="F19" s="119">
        <v>2300990.55926</v>
      </c>
      <c r="G19" s="119">
        <v>2325102.6751800003</v>
      </c>
      <c r="H19" s="119">
        <v>2117378.5042099999</v>
      </c>
      <c r="I19" s="119">
        <v>2106686.7385200001</v>
      </c>
      <c r="J19" s="119">
        <v>2064473.08146</v>
      </c>
      <c r="K19" s="119">
        <v>2101869.1728399997</v>
      </c>
      <c r="L19" s="119">
        <v>2147540.35555</v>
      </c>
      <c r="M19" s="120">
        <v>16889754.2075</v>
      </c>
      <c r="N19" s="121">
        <f t="shared" si="0"/>
        <v>218266.52435999992</v>
      </c>
      <c r="O19" s="122">
        <f t="shared" si="1"/>
        <v>0.11313403044780346</v>
      </c>
      <c r="P19" s="123">
        <f t="shared" si="2"/>
        <v>-1166981.6804100014</v>
      </c>
      <c r="Q19" s="124">
        <f t="shared" si="3"/>
        <v>-6.462860661274672E-2</v>
      </c>
      <c r="R19" s="67"/>
      <c r="S19" s="67"/>
    </row>
    <row r="20" spans="1:21" s="1" customFormat="1" ht="12.75" x14ac:dyDescent="0.2">
      <c r="A20" s="125"/>
      <c r="B20" s="126"/>
      <c r="C20" s="126"/>
      <c r="D20" s="127"/>
      <c r="E20" s="127"/>
      <c r="F20" s="127"/>
      <c r="G20" s="127"/>
      <c r="H20" s="127"/>
      <c r="I20" s="128"/>
      <c r="J20" s="128"/>
      <c r="K20" s="128"/>
      <c r="L20" s="128"/>
      <c r="M20" s="127"/>
      <c r="N20" s="125"/>
      <c r="O20" s="107"/>
      <c r="P20" s="106"/>
      <c r="Q20" s="107"/>
      <c r="R20" s="9"/>
      <c r="S20" s="9"/>
    </row>
    <row r="21" spans="1:21" s="1" customFormat="1" ht="12.75" x14ac:dyDescent="0.2">
      <c r="A21" s="125" t="s">
        <v>17</v>
      </c>
      <c r="B21" s="129"/>
      <c r="C21" s="129"/>
      <c r="D21" s="127"/>
      <c r="E21" s="127"/>
      <c r="F21" s="128"/>
      <c r="G21" s="128"/>
      <c r="H21" s="128"/>
      <c r="I21" s="128"/>
      <c r="J21" s="128"/>
      <c r="K21" s="128"/>
      <c r="L21" s="128"/>
      <c r="M21" s="128"/>
      <c r="N21" s="130"/>
      <c r="O21" s="107"/>
      <c r="P21" s="130"/>
      <c r="Q21" s="107"/>
      <c r="R21" s="9"/>
      <c r="S21" s="9"/>
    </row>
    <row r="22" spans="1:21" s="1" customFormat="1" ht="12.75" x14ac:dyDescent="0.2">
      <c r="A22" s="125" t="s">
        <v>18</v>
      </c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31"/>
      <c r="P22" s="128"/>
      <c r="Q22" s="131"/>
      <c r="R22" s="9"/>
      <c r="S22" s="9"/>
    </row>
    <row r="23" spans="1:21" s="1" customFormat="1" ht="12.75" x14ac:dyDescent="0.2">
      <c r="A23" s="125" t="s">
        <v>19</v>
      </c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5"/>
      <c r="S23" s="9"/>
    </row>
    <row r="24" spans="1:21" s="1" customFormat="1" ht="12.75" x14ac:dyDescent="0.2">
      <c r="A24" s="125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28"/>
    </row>
    <row r="25" spans="1:21" ht="12.75" x14ac:dyDescent="0.2">
      <c r="A25" s="132"/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3"/>
      <c r="P25" s="134"/>
      <c r="Q25" s="133"/>
    </row>
    <row r="26" spans="1:21" ht="12.75" x14ac:dyDescent="0.2">
      <c r="A26" s="132"/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3"/>
      <c r="P26" s="134"/>
      <c r="Q26" s="133"/>
    </row>
    <row r="27" spans="1:21" s="1" customFormat="1" ht="12.75" x14ac:dyDescent="0.2">
      <c r="A27" s="161" t="s">
        <v>0</v>
      </c>
      <c r="B27" s="161"/>
      <c r="C27" s="161"/>
      <c r="D27" s="161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</row>
    <row r="28" spans="1:21" s="1" customFormat="1" ht="12.75" x14ac:dyDescent="0.2">
      <c r="A28" s="161" t="s">
        <v>103</v>
      </c>
      <c r="B28" s="161"/>
      <c r="C28" s="161"/>
      <c r="D28" s="161"/>
      <c r="E28" s="161"/>
      <c r="F28" s="161"/>
      <c r="G28" s="161"/>
      <c r="H28" s="161"/>
      <c r="I28" s="161"/>
      <c r="J28" s="161"/>
      <c r="K28" s="161"/>
      <c r="L28" s="161"/>
      <c r="M28" s="161"/>
      <c r="N28" s="161"/>
      <c r="O28" s="161"/>
      <c r="P28" s="161"/>
      <c r="Q28" s="161"/>
    </row>
    <row r="29" spans="1:21" s="1" customFormat="1" ht="12.75" x14ac:dyDescent="0.2">
      <c r="A29" s="161" t="s">
        <v>1</v>
      </c>
      <c r="B29" s="161"/>
      <c r="C29" s="161"/>
      <c r="D29" s="161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</row>
    <row r="30" spans="1:21" s="1" customFormat="1" ht="12.75" x14ac:dyDescent="0.2">
      <c r="A30" s="103"/>
      <c r="B30" s="103"/>
      <c r="C30" s="103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3"/>
      <c r="O30" s="107"/>
      <c r="P30" s="106"/>
      <c r="Q30" s="107"/>
    </row>
    <row r="31" spans="1:21" s="1" customFormat="1" ht="12.75" x14ac:dyDescent="0.2">
      <c r="A31" s="162" t="s">
        <v>2</v>
      </c>
      <c r="B31" s="164" t="s">
        <v>27</v>
      </c>
      <c r="C31" s="164"/>
      <c r="D31" s="165" t="s">
        <v>50</v>
      </c>
      <c r="E31" s="166"/>
      <c r="F31" s="166"/>
      <c r="G31" s="166"/>
      <c r="H31" s="166"/>
      <c r="I31" s="166"/>
      <c r="J31" s="166"/>
      <c r="K31" s="166"/>
      <c r="L31" s="166"/>
      <c r="M31" s="167"/>
      <c r="N31" s="164" t="s">
        <v>107</v>
      </c>
      <c r="O31" s="164"/>
      <c r="P31" s="164" t="s">
        <v>108</v>
      </c>
      <c r="Q31" s="164"/>
    </row>
    <row r="32" spans="1:21" s="1" customFormat="1" ht="12.75" x14ac:dyDescent="0.2">
      <c r="A32" s="163"/>
      <c r="B32" s="108" t="s">
        <v>105</v>
      </c>
      <c r="C32" s="109" t="s">
        <v>106</v>
      </c>
      <c r="D32" s="110" t="s">
        <v>47</v>
      </c>
      <c r="E32" s="110" t="s">
        <v>59</v>
      </c>
      <c r="F32" s="110" t="s">
        <v>64</v>
      </c>
      <c r="G32" s="110" t="s">
        <v>73</v>
      </c>
      <c r="H32" s="110" t="s">
        <v>75</v>
      </c>
      <c r="I32" s="110" t="s">
        <v>82</v>
      </c>
      <c r="J32" s="110" t="s">
        <v>92</v>
      </c>
      <c r="K32" s="110" t="str">
        <f>+K7</f>
        <v>Agost.18(P)</v>
      </c>
      <c r="L32" s="110" t="s">
        <v>104</v>
      </c>
      <c r="M32" s="110" t="s">
        <v>109</v>
      </c>
      <c r="N32" s="111" t="s">
        <v>3</v>
      </c>
      <c r="O32" s="112" t="s">
        <v>4</v>
      </c>
      <c r="P32" s="111" t="s">
        <v>3</v>
      </c>
      <c r="Q32" s="112" t="s">
        <v>4</v>
      </c>
      <c r="U32" s="37"/>
    </row>
    <row r="33" spans="1:17" s="1" customFormat="1" ht="12.75" x14ac:dyDescent="0.2">
      <c r="A33" s="113" t="s">
        <v>5</v>
      </c>
      <c r="B33" s="135">
        <v>45577.993490000001</v>
      </c>
      <c r="C33" s="114">
        <v>82861.468049999996</v>
      </c>
      <c r="D33" s="135">
        <v>0</v>
      </c>
      <c r="E33" s="135">
        <v>0</v>
      </c>
      <c r="F33" s="135">
        <v>170201.55650999999</v>
      </c>
      <c r="G33" s="135">
        <v>10000</v>
      </c>
      <c r="H33" s="135">
        <v>0</v>
      </c>
      <c r="I33" s="135">
        <v>644.04201999999998</v>
      </c>
      <c r="J33" s="114">
        <v>200000</v>
      </c>
      <c r="K33" s="114">
        <v>150000</v>
      </c>
      <c r="L33" s="114">
        <v>65000</v>
      </c>
      <c r="M33" s="114">
        <v>530845.59852999996</v>
      </c>
      <c r="N33" s="115">
        <f>L33-B33</f>
        <v>19422.006509999999</v>
      </c>
      <c r="O33" s="116">
        <f>+L33/B33-1</f>
        <v>0.42612684374228249</v>
      </c>
      <c r="P33" s="117">
        <f>+M33-C33</f>
        <v>447984.13047999993</v>
      </c>
      <c r="Q33" s="118">
        <f>+M33/C33-1</f>
        <v>5.4064228045015907</v>
      </c>
    </row>
    <row r="34" spans="1:17" s="1" customFormat="1" ht="12.75" x14ac:dyDescent="0.2">
      <c r="A34" s="113" t="s">
        <v>6</v>
      </c>
      <c r="B34" s="135">
        <v>13600</v>
      </c>
      <c r="C34" s="114">
        <v>33725.122750000002</v>
      </c>
      <c r="D34" s="135">
        <v>1100</v>
      </c>
      <c r="E34" s="135">
        <v>0</v>
      </c>
      <c r="F34" s="135">
        <v>1100</v>
      </c>
      <c r="G34" s="135">
        <v>55000</v>
      </c>
      <c r="H34" s="135">
        <v>24000</v>
      </c>
      <c r="I34" s="135">
        <v>12577.666999999999</v>
      </c>
      <c r="J34" s="114">
        <v>26078.125</v>
      </c>
      <c r="K34" s="114">
        <v>6625</v>
      </c>
      <c r="L34" s="114">
        <v>4660</v>
      </c>
      <c r="M34" s="114">
        <v>126480.792</v>
      </c>
      <c r="N34" s="115">
        <f t="shared" ref="N34:N44" si="4">L34-B34</f>
        <v>-8940</v>
      </c>
      <c r="O34" s="116">
        <f t="shared" ref="O34:O44" si="5">+L34/B34-1</f>
        <v>-0.65735294117647058</v>
      </c>
      <c r="P34" s="117">
        <f t="shared" ref="P34:P44" si="6">+M34-C34</f>
        <v>92755.669250000006</v>
      </c>
      <c r="Q34" s="118">
        <f t="shared" ref="Q34:Q44" si="7">+M34/C34-1</f>
        <v>2.7503434142430212</v>
      </c>
    </row>
    <row r="35" spans="1:17" s="1" customFormat="1" ht="12.75" x14ac:dyDescent="0.2">
      <c r="A35" s="113" t="s">
        <v>7</v>
      </c>
      <c r="B35" s="136">
        <v>4083.67</v>
      </c>
      <c r="C35" s="114">
        <v>39082.481</v>
      </c>
      <c r="D35" s="136">
        <v>3325.2686100000001</v>
      </c>
      <c r="E35" s="136">
        <v>4601.6315700000005</v>
      </c>
      <c r="F35" s="136">
        <v>3106.2460000000001</v>
      </c>
      <c r="G35" s="136">
        <v>3466.5619100000004</v>
      </c>
      <c r="H35" s="136">
        <v>5307.8750499999996</v>
      </c>
      <c r="I35" s="136">
        <v>3107.66869</v>
      </c>
      <c r="J35" s="114">
        <v>3025.5950800000001</v>
      </c>
      <c r="K35" s="114">
        <v>6437.1455400000004</v>
      </c>
      <c r="L35" s="114">
        <v>7738.57438</v>
      </c>
      <c r="M35" s="114">
        <v>32377.992449999998</v>
      </c>
      <c r="N35" s="115">
        <f t="shared" si="4"/>
        <v>3654.9043799999999</v>
      </c>
      <c r="O35" s="116">
        <f t="shared" si="5"/>
        <v>0.8950048314383876</v>
      </c>
      <c r="P35" s="117">
        <f t="shared" si="6"/>
        <v>-6704.4885500000019</v>
      </c>
      <c r="Q35" s="118">
        <f t="shared" si="7"/>
        <v>-0.17154715817555188</v>
      </c>
    </row>
    <row r="36" spans="1:17" s="1" customFormat="1" ht="12.75" x14ac:dyDescent="0.2">
      <c r="A36" s="113" t="s">
        <v>8</v>
      </c>
      <c r="B36" s="136">
        <v>21384.430420000001</v>
      </c>
      <c r="C36" s="114">
        <v>136935.94866999998</v>
      </c>
      <c r="D36" s="136">
        <v>14484.555880000002</v>
      </c>
      <c r="E36" s="136">
        <v>11474.013869999999</v>
      </c>
      <c r="F36" s="136">
        <v>11900.35799</v>
      </c>
      <c r="G36" s="136">
        <v>15091.8161</v>
      </c>
      <c r="H36" s="136">
        <v>16364.80927</v>
      </c>
      <c r="I36" s="136">
        <v>12800.52383</v>
      </c>
      <c r="J36" s="114">
        <v>14814.358880000002</v>
      </c>
      <c r="K36" s="114">
        <v>14338.685160000001</v>
      </c>
      <c r="L36" s="114">
        <v>25309.734940000002</v>
      </c>
      <c r="M36" s="114">
        <v>111269.12098000001</v>
      </c>
      <c r="N36" s="115">
        <f t="shared" si="4"/>
        <v>3925.3045200000015</v>
      </c>
      <c r="O36" s="116">
        <f t="shared" si="5"/>
        <v>0.18355899329115744</v>
      </c>
      <c r="P36" s="117">
        <f t="shared" si="6"/>
        <v>-25666.827689999976</v>
      </c>
      <c r="Q36" s="118">
        <f t="shared" si="7"/>
        <v>-0.18743673914184578</v>
      </c>
    </row>
    <row r="37" spans="1:17" s="1" customFormat="1" ht="12.75" x14ac:dyDescent="0.2">
      <c r="A37" s="113" t="s">
        <v>9</v>
      </c>
      <c r="B37" s="136">
        <v>0</v>
      </c>
      <c r="C37" s="114">
        <v>5</v>
      </c>
      <c r="D37" s="136">
        <v>0</v>
      </c>
      <c r="E37" s="136">
        <v>0</v>
      </c>
      <c r="F37" s="136">
        <v>0</v>
      </c>
      <c r="G37" s="136">
        <v>0</v>
      </c>
      <c r="H37" s="136">
        <v>0</v>
      </c>
      <c r="I37" s="136">
        <v>0</v>
      </c>
      <c r="J37" s="114">
        <v>0</v>
      </c>
      <c r="K37" s="114">
        <v>0</v>
      </c>
      <c r="L37" s="114">
        <v>0</v>
      </c>
      <c r="M37" s="114">
        <v>0</v>
      </c>
      <c r="N37" s="115">
        <f t="shared" si="4"/>
        <v>0</v>
      </c>
      <c r="O37" s="116">
        <v>0</v>
      </c>
      <c r="P37" s="117">
        <f t="shared" si="6"/>
        <v>-5</v>
      </c>
      <c r="Q37" s="118">
        <f t="shared" si="7"/>
        <v>-1</v>
      </c>
    </row>
    <row r="38" spans="1:17" s="1" customFormat="1" ht="12.75" x14ac:dyDescent="0.2">
      <c r="A38" s="113" t="s">
        <v>10</v>
      </c>
      <c r="B38" s="136">
        <v>0</v>
      </c>
      <c r="C38" s="114">
        <v>35</v>
      </c>
      <c r="D38" s="136">
        <v>0</v>
      </c>
      <c r="E38" s="136">
        <v>0</v>
      </c>
      <c r="F38" s="136">
        <v>0</v>
      </c>
      <c r="G38" s="136">
        <v>20</v>
      </c>
      <c r="H38" s="136">
        <v>0</v>
      </c>
      <c r="I38" s="136">
        <v>0</v>
      </c>
      <c r="J38" s="114">
        <v>0</v>
      </c>
      <c r="K38" s="114">
        <v>0</v>
      </c>
      <c r="L38" s="114">
        <v>0</v>
      </c>
      <c r="M38" s="114">
        <v>20</v>
      </c>
      <c r="N38" s="115">
        <f t="shared" si="4"/>
        <v>0</v>
      </c>
      <c r="O38" s="116">
        <v>0</v>
      </c>
      <c r="P38" s="117">
        <f t="shared" si="6"/>
        <v>-15</v>
      </c>
      <c r="Q38" s="118">
        <f t="shared" si="7"/>
        <v>-0.4285714285714286</v>
      </c>
    </row>
    <row r="39" spans="1:17" s="1" customFormat="1" ht="12.75" x14ac:dyDescent="0.2">
      <c r="A39" s="113" t="s">
        <v>11</v>
      </c>
      <c r="B39" s="136">
        <v>11697.894699999999</v>
      </c>
      <c r="C39" s="114">
        <v>183030.43242</v>
      </c>
      <c r="D39" s="136">
        <v>9779.1919499999985</v>
      </c>
      <c r="E39" s="136">
        <v>6655.9003900000007</v>
      </c>
      <c r="F39" s="136">
        <v>2840.6681399999998</v>
      </c>
      <c r="G39" s="136">
        <v>4322.6678499999998</v>
      </c>
      <c r="H39" s="136">
        <v>6195.02513</v>
      </c>
      <c r="I39" s="136">
        <v>13860.240159999999</v>
      </c>
      <c r="J39" s="114">
        <v>5999.6203700000005</v>
      </c>
      <c r="K39" s="114">
        <v>16422.241180000001</v>
      </c>
      <c r="L39" s="114">
        <v>46188.888189999998</v>
      </c>
      <c r="M39" s="114">
        <v>66075.555169999992</v>
      </c>
      <c r="N39" s="115">
        <f t="shared" si="4"/>
        <v>34490.993490000001</v>
      </c>
      <c r="O39" s="116">
        <f t="shared" si="5"/>
        <v>2.948478711301787</v>
      </c>
      <c r="P39" s="117">
        <f t="shared" si="6"/>
        <v>-116954.87725000001</v>
      </c>
      <c r="Q39" s="118">
        <f t="shared" si="7"/>
        <v>-0.63899142729239478</v>
      </c>
    </row>
    <row r="40" spans="1:17" s="1" customFormat="1" ht="12.75" x14ac:dyDescent="0.2">
      <c r="A40" s="113" t="s">
        <v>12</v>
      </c>
      <c r="B40" s="136">
        <v>39997.143389999997</v>
      </c>
      <c r="C40" s="114">
        <v>485079.96681000001</v>
      </c>
      <c r="D40" s="136">
        <v>25412.080170000001</v>
      </c>
      <c r="E40" s="136">
        <v>58421.481460000003</v>
      </c>
      <c r="F40" s="136">
        <v>40393.776130000006</v>
      </c>
      <c r="G40" s="136">
        <v>31068.918590000001</v>
      </c>
      <c r="H40" s="136">
        <v>29382.08366</v>
      </c>
      <c r="I40" s="136">
        <v>32769.345719999998</v>
      </c>
      <c r="J40" s="114">
        <v>34886.24944</v>
      </c>
      <c r="K40" s="114">
        <v>22785.465960000001</v>
      </c>
      <c r="L40" s="114">
        <v>11713.425310000001</v>
      </c>
      <c r="M40" s="114">
        <v>275119.40113000001</v>
      </c>
      <c r="N40" s="115">
        <f t="shared" si="4"/>
        <v>-28283.718079999999</v>
      </c>
      <c r="O40" s="116">
        <f t="shared" si="5"/>
        <v>-0.70714345282646951</v>
      </c>
      <c r="P40" s="117">
        <f t="shared" si="6"/>
        <v>-209960.56568</v>
      </c>
      <c r="Q40" s="118">
        <f t="shared" si="7"/>
        <v>-0.43283701666912788</v>
      </c>
    </row>
    <row r="41" spans="1:17" s="1" customFormat="1" ht="12.75" x14ac:dyDescent="0.2">
      <c r="A41" s="113" t="s">
        <v>13</v>
      </c>
      <c r="B41" s="136">
        <v>40096.3514</v>
      </c>
      <c r="C41" s="114">
        <v>295973.09597999998</v>
      </c>
      <c r="D41" s="136">
        <v>39743.746829999996</v>
      </c>
      <c r="E41" s="136">
        <v>33052.988839999998</v>
      </c>
      <c r="F41" s="136">
        <v>36819.01526</v>
      </c>
      <c r="G41" s="136">
        <v>37798.618640000001</v>
      </c>
      <c r="H41" s="136">
        <v>41326.53484</v>
      </c>
      <c r="I41" s="136">
        <v>39999.153880000005</v>
      </c>
      <c r="J41" s="114">
        <v>42902.155129999999</v>
      </c>
      <c r="K41" s="114">
        <v>49697.864000000001</v>
      </c>
      <c r="L41" s="114">
        <v>43095.020449999996</v>
      </c>
      <c r="M41" s="114">
        <v>321340.07741999999</v>
      </c>
      <c r="N41" s="115">
        <f t="shared" si="4"/>
        <v>2998.6690499999968</v>
      </c>
      <c r="O41" s="116">
        <f t="shared" si="5"/>
        <v>7.4786581454391321E-2</v>
      </c>
      <c r="P41" s="117">
        <f t="shared" si="6"/>
        <v>25366.981440000003</v>
      </c>
      <c r="Q41" s="118">
        <f t="shared" si="7"/>
        <v>8.5707051703490356E-2</v>
      </c>
    </row>
    <row r="42" spans="1:17" s="1" customFormat="1" ht="12.75" x14ac:dyDescent="0.2">
      <c r="A42" s="113" t="s">
        <v>14</v>
      </c>
      <c r="B42" s="136">
        <v>2148.3579300000001</v>
      </c>
      <c r="C42" s="114">
        <v>28958.1149</v>
      </c>
      <c r="D42" s="136">
        <v>1636.9023</v>
      </c>
      <c r="E42" s="136">
        <v>1655.8173100000001</v>
      </c>
      <c r="F42" s="136">
        <v>6223.7905000000001</v>
      </c>
      <c r="G42" s="136">
        <v>1633.9428300000002</v>
      </c>
      <c r="H42" s="136">
        <v>5523.3992500000004</v>
      </c>
      <c r="I42" s="136">
        <v>1185.0561699999998</v>
      </c>
      <c r="J42" s="114">
        <v>842.06389999999999</v>
      </c>
      <c r="K42" s="114">
        <v>4156.8598099999999</v>
      </c>
      <c r="L42" s="114">
        <v>722.58630000000005</v>
      </c>
      <c r="M42" s="114">
        <v>22857.832069999997</v>
      </c>
      <c r="N42" s="115">
        <f t="shared" si="4"/>
        <v>-1425.7716300000002</v>
      </c>
      <c r="O42" s="116">
        <f t="shared" si="5"/>
        <v>-0.66365646528928257</v>
      </c>
      <c r="P42" s="117">
        <f t="shared" si="6"/>
        <v>-6100.2828300000037</v>
      </c>
      <c r="Q42" s="118">
        <f t="shared" si="7"/>
        <v>-0.21065883780991568</v>
      </c>
    </row>
    <row r="43" spans="1:17" s="1" customFormat="1" ht="12.75" x14ac:dyDescent="0.2">
      <c r="A43" s="113" t="s">
        <v>15</v>
      </c>
      <c r="B43" s="136">
        <v>43773.983220000002</v>
      </c>
      <c r="C43" s="114">
        <v>364291.92280999996</v>
      </c>
      <c r="D43" s="136">
        <v>33227.458339999997</v>
      </c>
      <c r="E43" s="136">
        <v>32825.007210000003</v>
      </c>
      <c r="F43" s="136">
        <v>37720.025919999993</v>
      </c>
      <c r="G43" s="136">
        <v>38337.053110000001</v>
      </c>
      <c r="H43" s="136">
        <v>42133.638550000003</v>
      </c>
      <c r="I43" s="136">
        <v>35713.551169999992</v>
      </c>
      <c r="J43" s="114">
        <v>34186.881670000002</v>
      </c>
      <c r="K43" s="114">
        <v>42253.267719999996</v>
      </c>
      <c r="L43" s="114">
        <v>40165.794390000003</v>
      </c>
      <c r="M43" s="114">
        <v>296396.88368999999</v>
      </c>
      <c r="N43" s="115">
        <f t="shared" si="4"/>
        <v>-3608.1888299999991</v>
      </c>
      <c r="O43" s="116">
        <f t="shared" si="5"/>
        <v>-8.2427701675351406E-2</v>
      </c>
      <c r="P43" s="117">
        <f t="shared" si="6"/>
        <v>-67895.039119999972</v>
      </c>
      <c r="Q43" s="118">
        <f t="shared" si="7"/>
        <v>-0.18637536236402175</v>
      </c>
    </row>
    <row r="44" spans="1:17" s="13" customFormat="1" ht="12.75" x14ac:dyDescent="0.2">
      <c r="A44" s="108" t="s">
        <v>16</v>
      </c>
      <c r="B44" s="137">
        <v>222359.82455000002</v>
      </c>
      <c r="C44" s="120">
        <v>1649978.5533899998</v>
      </c>
      <c r="D44" s="137">
        <v>128709.20408</v>
      </c>
      <c r="E44" s="137">
        <v>148686.84065</v>
      </c>
      <c r="F44" s="137">
        <v>310305.43644999998</v>
      </c>
      <c r="G44" s="137">
        <v>196739.57902999996</v>
      </c>
      <c r="H44" s="137">
        <v>170233.36575</v>
      </c>
      <c r="I44" s="137">
        <v>152657.24864000001</v>
      </c>
      <c r="J44" s="119">
        <v>362735.04946999997</v>
      </c>
      <c r="K44" s="119">
        <v>312716.52937</v>
      </c>
      <c r="L44" s="119">
        <f>SUM(L33:L43)</f>
        <v>244594.02395999999</v>
      </c>
      <c r="M44" s="119">
        <v>1782783.2534399997</v>
      </c>
      <c r="N44" s="121">
        <f t="shared" si="4"/>
        <v>22234.199409999972</v>
      </c>
      <c r="O44" s="122">
        <f t="shared" si="5"/>
        <v>9.9991981262785856E-2</v>
      </c>
      <c r="P44" s="123">
        <f t="shared" si="6"/>
        <v>132804.70004999987</v>
      </c>
      <c r="Q44" s="124">
        <f t="shared" si="7"/>
        <v>8.0488743188293688E-2</v>
      </c>
    </row>
    <row r="45" spans="1:17" s="1" customFormat="1" ht="12.75" x14ac:dyDescent="0.2">
      <c r="A45" s="125"/>
      <c r="B45" s="129"/>
      <c r="C45" s="129"/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5"/>
      <c r="O45" s="138"/>
      <c r="P45" s="106"/>
      <c r="Q45" s="107"/>
    </row>
    <row r="46" spans="1:17" s="1" customFormat="1" ht="12.75" x14ac:dyDescent="0.2">
      <c r="A46" s="125" t="s">
        <v>17</v>
      </c>
      <c r="B46" s="129"/>
      <c r="C46" s="129"/>
      <c r="D46" s="127"/>
      <c r="E46" s="127"/>
      <c r="F46" s="127"/>
      <c r="G46" s="127"/>
      <c r="H46" s="127"/>
      <c r="I46" s="127"/>
      <c r="J46" s="127"/>
      <c r="K46" s="127"/>
      <c r="L46" s="127"/>
      <c r="M46" s="127"/>
      <c r="N46" s="125"/>
      <c r="O46" s="138"/>
      <c r="P46" s="106"/>
      <c r="Q46" s="107"/>
    </row>
    <row r="47" spans="1:17" s="1" customFormat="1" ht="12.75" x14ac:dyDescent="0.2">
      <c r="A47" s="125" t="s">
        <v>18</v>
      </c>
      <c r="B47" s="129"/>
      <c r="C47" s="129"/>
      <c r="D47" s="127"/>
      <c r="E47" s="127"/>
      <c r="F47" s="127"/>
      <c r="G47" s="127"/>
      <c r="H47" s="127"/>
      <c r="I47" s="127"/>
      <c r="J47" s="127"/>
      <c r="K47" s="127"/>
      <c r="L47" s="127"/>
      <c r="M47" s="127"/>
      <c r="N47" s="125"/>
      <c r="O47" s="138"/>
      <c r="P47" s="106"/>
      <c r="Q47" s="107"/>
    </row>
    <row r="48" spans="1:17" s="1" customFormat="1" ht="12.75" x14ac:dyDescent="0.2">
      <c r="A48" s="125" t="s">
        <v>19</v>
      </c>
      <c r="B48" s="129"/>
      <c r="C48" s="129"/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5"/>
      <c r="O48" s="138"/>
      <c r="P48" s="106"/>
      <c r="Q48" s="107"/>
    </row>
    <row r="49" spans="1:17" ht="12.75" x14ac:dyDescent="0.2">
      <c r="A49" s="139"/>
      <c r="B49" s="139"/>
      <c r="C49" s="139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39"/>
      <c r="O49" s="133"/>
      <c r="P49" s="134"/>
      <c r="Q49" s="133"/>
    </row>
    <row r="50" spans="1:17" ht="12.75" x14ac:dyDescent="0.2">
      <c r="A50" s="139"/>
      <c r="B50" s="139"/>
      <c r="C50" s="139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39"/>
      <c r="O50" s="133"/>
      <c r="P50" s="134"/>
      <c r="Q50" s="133"/>
    </row>
    <row r="51" spans="1:17" ht="12.75" x14ac:dyDescent="0.2">
      <c r="A51" s="139"/>
      <c r="B51" s="139"/>
      <c r="C51" s="139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39"/>
      <c r="O51" s="133"/>
      <c r="P51" s="134"/>
      <c r="Q51" s="133"/>
    </row>
    <row r="52" spans="1:17" s="1" customFormat="1" ht="12.75" x14ac:dyDescent="0.2">
      <c r="A52" s="161" t="s">
        <v>0</v>
      </c>
      <c r="B52" s="161"/>
      <c r="C52" s="161"/>
      <c r="D52" s="161"/>
      <c r="E52" s="161"/>
      <c r="F52" s="161"/>
      <c r="G52" s="161"/>
      <c r="H52" s="161"/>
      <c r="I52" s="161"/>
      <c r="J52" s="161"/>
      <c r="K52" s="161"/>
      <c r="L52" s="161"/>
      <c r="M52" s="161"/>
      <c r="N52" s="161"/>
      <c r="O52" s="161"/>
      <c r="P52" s="161"/>
      <c r="Q52" s="161"/>
    </row>
    <row r="53" spans="1:17" s="1" customFormat="1" ht="12.75" x14ac:dyDescent="0.2">
      <c r="A53" s="161" t="s">
        <v>103</v>
      </c>
      <c r="B53" s="161"/>
      <c r="C53" s="161"/>
      <c r="D53" s="161"/>
      <c r="E53" s="161"/>
      <c r="F53" s="161"/>
      <c r="G53" s="161"/>
      <c r="H53" s="161"/>
      <c r="I53" s="161"/>
      <c r="J53" s="161"/>
      <c r="K53" s="161"/>
      <c r="L53" s="161"/>
      <c r="M53" s="161"/>
      <c r="N53" s="161"/>
      <c r="O53" s="161"/>
      <c r="P53" s="161"/>
      <c r="Q53" s="161"/>
    </row>
    <row r="54" spans="1:17" s="1" customFormat="1" ht="12.75" x14ac:dyDescent="0.2">
      <c r="A54" s="161" t="s">
        <v>1</v>
      </c>
      <c r="B54" s="161"/>
      <c r="C54" s="161"/>
      <c r="D54" s="161"/>
      <c r="E54" s="161"/>
      <c r="F54" s="161"/>
      <c r="G54" s="161"/>
      <c r="H54" s="161"/>
      <c r="I54" s="161"/>
      <c r="J54" s="161"/>
      <c r="K54" s="161"/>
      <c r="L54" s="161"/>
      <c r="M54" s="161"/>
      <c r="N54" s="161"/>
      <c r="O54" s="161"/>
      <c r="P54" s="161"/>
      <c r="Q54" s="161"/>
    </row>
    <row r="55" spans="1:17" s="1" customFormat="1" ht="12.75" x14ac:dyDescent="0.2">
      <c r="A55" s="103"/>
      <c r="B55" s="103"/>
      <c r="C55" s="103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3"/>
      <c r="O55" s="107"/>
      <c r="P55" s="106"/>
      <c r="Q55" s="107"/>
    </row>
    <row r="56" spans="1:17" s="1" customFormat="1" ht="12.75" x14ac:dyDescent="0.2">
      <c r="A56" s="162" t="s">
        <v>2</v>
      </c>
      <c r="B56" s="164" t="s">
        <v>28</v>
      </c>
      <c r="C56" s="164"/>
      <c r="D56" s="165" t="s">
        <v>51</v>
      </c>
      <c r="E56" s="166"/>
      <c r="F56" s="166"/>
      <c r="G56" s="166"/>
      <c r="H56" s="166"/>
      <c r="I56" s="166"/>
      <c r="J56" s="166"/>
      <c r="K56" s="166"/>
      <c r="L56" s="166"/>
      <c r="M56" s="167"/>
      <c r="N56" s="164" t="s">
        <v>107</v>
      </c>
      <c r="O56" s="164"/>
      <c r="P56" s="164" t="s">
        <v>108</v>
      </c>
      <c r="Q56" s="164"/>
    </row>
    <row r="57" spans="1:17" s="1" customFormat="1" ht="12.75" x14ac:dyDescent="0.2">
      <c r="A57" s="163"/>
      <c r="B57" s="108" t="s">
        <v>105</v>
      </c>
      <c r="C57" s="109" t="s">
        <v>106</v>
      </c>
      <c r="D57" s="110" t="s">
        <v>47</v>
      </c>
      <c r="E57" s="110" t="s">
        <v>59</v>
      </c>
      <c r="F57" s="110" t="s">
        <v>64</v>
      </c>
      <c r="G57" s="110" t="s">
        <v>73</v>
      </c>
      <c r="H57" s="110" t="s">
        <v>75</v>
      </c>
      <c r="I57" s="110" t="s">
        <v>82</v>
      </c>
      <c r="J57" s="110" t="s">
        <v>92</v>
      </c>
      <c r="K57" s="110" t="str">
        <f>+K32</f>
        <v>Agost.18(P)</v>
      </c>
      <c r="L57" s="110" t="s">
        <v>104</v>
      </c>
      <c r="M57" s="110" t="s">
        <v>109</v>
      </c>
      <c r="N57" s="111" t="s">
        <v>3</v>
      </c>
      <c r="O57" s="112" t="s">
        <v>4</v>
      </c>
      <c r="P57" s="111" t="s">
        <v>3</v>
      </c>
      <c r="Q57" s="112" t="s">
        <v>4</v>
      </c>
    </row>
    <row r="58" spans="1:17" s="1" customFormat="1" ht="12.75" x14ac:dyDescent="0.2">
      <c r="A58" s="113" t="s">
        <v>5</v>
      </c>
      <c r="B58" s="141">
        <v>4253.9262099999996</v>
      </c>
      <c r="C58" s="114">
        <v>210557.96682000003</v>
      </c>
      <c r="D58" s="141">
        <v>6250.6358399999999</v>
      </c>
      <c r="E58" s="141">
        <v>0</v>
      </c>
      <c r="F58" s="141">
        <v>120</v>
      </c>
      <c r="G58" s="141">
        <v>198.63821999999999</v>
      </c>
      <c r="H58" s="141">
        <v>15741.209199999999</v>
      </c>
      <c r="I58" s="141">
        <v>6847.1584599999996</v>
      </c>
      <c r="J58" s="114">
        <v>6894.7331900000008</v>
      </c>
      <c r="K58" s="114">
        <v>11554.241709999998</v>
      </c>
      <c r="L58" s="114">
        <v>20339.653999999999</v>
      </c>
      <c r="M58" s="114">
        <v>47606.616620000001</v>
      </c>
      <c r="N58" s="115">
        <f>L58-B58</f>
        <v>16085.727789999999</v>
      </c>
      <c r="O58" s="116">
        <f>+L58/B58-1</f>
        <v>3.7813838312912349</v>
      </c>
      <c r="P58" s="117">
        <f>+M58-C58</f>
        <v>-162951.35020000004</v>
      </c>
      <c r="Q58" s="118">
        <f>+M58/C58-1</f>
        <v>-0.77390256308516914</v>
      </c>
    </row>
    <row r="59" spans="1:17" s="1" customFormat="1" ht="12.75" x14ac:dyDescent="0.2">
      <c r="A59" s="113" t="s">
        <v>6</v>
      </c>
      <c r="B59" s="141">
        <v>42446.287939999995</v>
      </c>
      <c r="C59" s="114">
        <v>493096.43984000006</v>
      </c>
      <c r="D59" s="141">
        <v>31761.05114</v>
      </c>
      <c r="E59" s="141">
        <v>85560.678280000007</v>
      </c>
      <c r="F59" s="141">
        <v>123320.28664000001</v>
      </c>
      <c r="G59" s="141">
        <v>332859.2635</v>
      </c>
      <c r="H59" s="141">
        <v>27368.860229999998</v>
      </c>
      <c r="I59" s="141">
        <v>200050.06456</v>
      </c>
      <c r="J59" s="114">
        <v>86627.735109999994</v>
      </c>
      <c r="K59" s="114">
        <v>20143.00649</v>
      </c>
      <c r="L59" s="114">
        <v>52458.22941</v>
      </c>
      <c r="M59" s="114">
        <v>907690.94594999985</v>
      </c>
      <c r="N59" s="115">
        <f t="shared" ref="N59:N69" si="8">L59-B59</f>
        <v>10011.941470000005</v>
      </c>
      <c r="O59" s="116">
        <f t="shared" ref="O59:O69" si="9">+L59/B59-1</f>
        <v>0.23587319306113175</v>
      </c>
      <c r="P59" s="117">
        <f t="shared" ref="P59:P69" si="10">+M59-C59</f>
        <v>414594.50610999978</v>
      </c>
      <c r="Q59" s="118">
        <f t="shared" ref="Q59:Q69" si="11">+M59/C59-1</f>
        <v>0.8407980115300111</v>
      </c>
    </row>
    <row r="60" spans="1:17" s="1" customFormat="1" ht="12.75" x14ac:dyDescent="0.2">
      <c r="A60" s="113" t="s">
        <v>7</v>
      </c>
      <c r="B60" s="141">
        <v>7557.2655999999997</v>
      </c>
      <c r="C60" s="114">
        <v>116027.45243999999</v>
      </c>
      <c r="D60" s="141">
        <v>23561.524810000003</v>
      </c>
      <c r="E60" s="141">
        <v>11167.73602</v>
      </c>
      <c r="F60" s="141">
        <v>8670.4883900000004</v>
      </c>
      <c r="G60" s="141">
        <v>19409.935710000002</v>
      </c>
      <c r="H60" s="141">
        <v>29009.692799999997</v>
      </c>
      <c r="I60" s="141">
        <v>21011.551879999999</v>
      </c>
      <c r="J60" s="114">
        <v>8961.3091400000012</v>
      </c>
      <c r="K60" s="114">
        <v>22018.098670000003</v>
      </c>
      <c r="L60" s="114">
        <v>16198.865669999999</v>
      </c>
      <c r="M60" s="114">
        <v>143810.33742</v>
      </c>
      <c r="N60" s="115">
        <f t="shared" si="8"/>
        <v>8641.6000700000004</v>
      </c>
      <c r="O60" s="116">
        <f t="shared" si="9"/>
        <v>1.1434823820404034</v>
      </c>
      <c r="P60" s="117">
        <f t="shared" si="10"/>
        <v>27782.884980000003</v>
      </c>
      <c r="Q60" s="118">
        <f t="shared" si="11"/>
        <v>0.23945096092122742</v>
      </c>
    </row>
    <row r="61" spans="1:17" s="1" customFormat="1" ht="12.75" x14ac:dyDescent="0.2">
      <c r="A61" s="113" t="s">
        <v>8</v>
      </c>
      <c r="B61" s="141">
        <v>24928.55428</v>
      </c>
      <c r="C61" s="114">
        <v>299778.40685999999</v>
      </c>
      <c r="D61" s="141">
        <v>29079.714240000001</v>
      </c>
      <c r="E61" s="141">
        <v>18383.213830000001</v>
      </c>
      <c r="F61" s="141">
        <v>30908.82936</v>
      </c>
      <c r="G61" s="141">
        <v>38770.382749999997</v>
      </c>
      <c r="H61" s="141">
        <v>27323.731079999998</v>
      </c>
      <c r="I61" s="141">
        <v>26101.030010000002</v>
      </c>
      <c r="J61" s="114">
        <v>40638.963409999997</v>
      </c>
      <c r="K61" s="114">
        <v>29749.306680000002</v>
      </c>
      <c r="L61" s="114">
        <v>44313.600269999995</v>
      </c>
      <c r="M61" s="114">
        <v>240955.17135999998</v>
      </c>
      <c r="N61" s="115">
        <f t="shared" si="8"/>
        <v>19385.045989999995</v>
      </c>
      <c r="O61" s="116">
        <f t="shared" si="9"/>
        <v>0.77762415630947679</v>
      </c>
      <c r="P61" s="117">
        <f t="shared" si="10"/>
        <v>-58823.23550000001</v>
      </c>
      <c r="Q61" s="118">
        <f t="shared" si="11"/>
        <v>-0.19622239011854892</v>
      </c>
    </row>
    <row r="62" spans="1:17" s="1" customFormat="1" ht="12.75" x14ac:dyDescent="0.2">
      <c r="A62" s="113" t="s">
        <v>9</v>
      </c>
      <c r="B62" s="141">
        <v>1445.1753900000001</v>
      </c>
      <c r="C62" s="114">
        <v>44652.220460000004</v>
      </c>
      <c r="D62" s="141">
        <v>6521.5892199999998</v>
      </c>
      <c r="E62" s="141">
        <v>3897.8927800000001</v>
      </c>
      <c r="F62" s="141">
        <v>3867.4938499999998</v>
      </c>
      <c r="G62" s="141">
        <v>1584.4970800000001</v>
      </c>
      <c r="H62" s="141">
        <v>1524.61176</v>
      </c>
      <c r="I62" s="141">
        <v>8556.5805099999998</v>
      </c>
      <c r="J62" s="114">
        <v>4177.9874900000004</v>
      </c>
      <c r="K62" s="114">
        <v>10659.36335</v>
      </c>
      <c r="L62" s="114">
        <v>4358.8300300000001</v>
      </c>
      <c r="M62" s="114">
        <v>40790.016040000002</v>
      </c>
      <c r="N62" s="115">
        <f t="shared" si="8"/>
        <v>2913.6546399999997</v>
      </c>
      <c r="O62" s="116">
        <f t="shared" si="9"/>
        <v>2.0161252815134083</v>
      </c>
      <c r="P62" s="117">
        <f t="shared" si="10"/>
        <v>-3862.2044200000018</v>
      </c>
      <c r="Q62" s="118">
        <f t="shared" si="11"/>
        <v>-8.6495237643552603E-2</v>
      </c>
    </row>
    <row r="63" spans="1:17" s="1" customFormat="1" ht="12.75" x14ac:dyDescent="0.2">
      <c r="A63" s="113" t="s">
        <v>10</v>
      </c>
      <c r="B63" s="141">
        <v>338.13173999999998</v>
      </c>
      <c r="C63" s="114">
        <v>10160.814050000001</v>
      </c>
      <c r="D63" s="141">
        <v>289.27787000000001</v>
      </c>
      <c r="E63" s="141">
        <v>2999.098</v>
      </c>
      <c r="F63" s="141">
        <v>646.27456000000006</v>
      </c>
      <c r="G63" s="141">
        <v>3491.1506900000004</v>
      </c>
      <c r="H63" s="141">
        <v>1681.15534</v>
      </c>
      <c r="I63" s="141">
        <v>496.06508999999994</v>
      </c>
      <c r="J63" s="114">
        <v>481.72864000000004</v>
      </c>
      <c r="K63" s="114">
        <v>281.04252000000002</v>
      </c>
      <c r="L63" s="114">
        <v>259.86063999999999</v>
      </c>
      <c r="M63" s="114">
        <v>10365.79271</v>
      </c>
      <c r="N63" s="115">
        <f t="shared" si="8"/>
        <v>-78.27109999999999</v>
      </c>
      <c r="O63" s="116">
        <f t="shared" si="9"/>
        <v>-0.23148107894278125</v>
      </c>
      <c r="P63" s="117">
        <f t="shared" si="10"/>
        <v>204.97865999999885</v>
      </c>
      <c r="Q63" s="118">
        <f t="shared" si="11"/>
        <v>2.0173448602772037E-2</v>
      </c>
    </row>
    <row r="64" spans="1:17" s="1" customFormat="1" ht="12.75" x14ac:dyDescent="0.2">
      <c r="A64" s="113" t="s">
        <v>11</v>
      </c>
      <c r="B64" s="141">
        <v>858379.04850000003</v>
      </c>
      <c r="C64" s="114">
        <v>7613602.8357000016</v>
      </c>
      <c r="D64" s="141">
        <v>982135.88579999993</v>
      </c>
      <c r="E64" s="141">
        <v>847117.99894000008</v>
      </c>
      <c r="F64" s="141">
        <v>914410.60697000008</v>
      </c>
      <c r="G64" s="141">
        <v>876076.63881999988</v>
      </c>
      <c r="H64" s="141">
        <v>882595.20094000001</v>
      </c>
      <c r="I64" s="141">
        <v>863452.25734000001</v>
      </c>
      <c r="J64" s="114">
        <v>838887.76824999996</v>
      </c>
      <c r="K64" s="114">
        <v>817643.5803899999</v>
      </c>
      <c r="L64" s="114">
        <v>787556.04315000004</v>
      </c>
      <c r="M64" s="114">
        <v>7022319.9374500001</v>
      </c>
      <c r="N64" s="115">
        <f t="shared" si="8"/>
        <v>-70823.005349999992</v>
      </c>
      <c r="O64" s="116">
        <f t="shared" si="9"/>
        <v>-8.2507844842860223E-2</v>
      </c>
      <c r="P64" s="117">
        <f t="shared" si="10"/>
        <v>-591282.89825000148</v>
      </c>
      <c r="Q64" s="118">
        <f t="shared" si="11"/>
        <v>-7.7661379377118256E-2</v>
      </c>
    </row>
    <row r="65" spans="1:17" s="1" customFormat="1" ht="12.75" x14ac:dyDescent="0.2">
      <c r="A65" s="113" t="s">
        <v>12</v>
      </c>
      <c r="B65" s="141">
        <v>209780.64897000001</v>
      </c>
      <c r="C65" s="114">
        <v>1894062.5716300001</v>
      </c>
      <c r="D65" s="141">
        <v>254937.59549000001</v>
      </c>
      <c r="E65" s="141">
        <v>264778.93994999997</v>
      </c>
      <c r="F65" s="141">
        <v>301565.54580999998</v>
      </c>
      <c r="G65" s="141">
        <v>272802.41628999996</v>
      </c>
      <c r="H65" s="141">
        <v>368334.59992000001</v>
      </c>
      <c r="I65" s="141">
        <v>246967.70615000001</v>
      </c>
      <c r="J65" s="114">
        <v>144170.86194</v>
      </c>
      <c r="K65" s="114">
        <v>276940.53356999997</v>
      </c>
      <c r="L65" s="114">
        <v>434106.33048</v>
      </c>
      <c r="M65" s="114">
        <v>2130498.19912</v>
      </c>
      <c r="N65" s="115">
        <f t="shared" si="8"/>
        <v>224325.68150999999</v>
      </c>
      <c r="O65" s="116">
        <f t="shared" si="9"/>
        <v>1.0693344815711767</v>
      </c>
      <c r="P65" s="117">
        <f t="shared" si="10"/>
        <v>236435.62748999987</v>
      </c>
      <c r="Q65" s="118">
        <f t="shared" si="11"/>
        <v>0.12482989265055111</v>
      </c>
    </row>
    <row r="66" spans="1:17" s="1" customFormat="1" ht="12.75" x14ac:dyDescent="0.2">
      <c r="A66" s="113" t="s">
        <v>13</v>
      </c>
      <c r="B66" s="141">
        <v>188212.96121999997</v>
      </c>
      <c r="C66" s="114">
        <v>1690046.0480099998</v>
      </c>
      <c r="D66" s="141">
        <v>160196.48867000002</v>
      </c>
      <c r="E66" s="141">
        <v>143016.31303999998</v>
      </c>
      <c r="F66" s="141">
        <v>154457.83161000002</v>
      </c>
      <c r="G66" s="141">
        <v>175767.07329</v>
      </c>
      <c r="H66" s="141">
        <v>191310.20953999998</v>
      </c>
      <c r="I66" s="141">
        <v>141712.93171</v>
      </c>
      <c r="J66" s="114">
        <v>155714.44208999997</v>
      </c>
      <c r="K66" s="114">
        <v>142179.32263000001</v>
      </c>
      <c r="L66" s="114">
        <v>149503.51006</v>
      </c>
      <c r="M66" s="114">
        <v>1264354.61258</v>
      </c>
      <c r="N66" s="115">
        <f t="shared" si="8"/>
        <v>-38709.451159999968</v>
      </c>
      <c r="O66" s="116">
        <f t="shared" si="9"/>
        <v>-0.20566836050548576</v>
      </c>
      <c r="P66" s="117">
        <f t="shared" si="10"/>
        <v>-425691.43542999984</v>
      </c>
      <c r="Q66" s="118">
        <f t="shared" si="11"/>
        <v>-0.25188156022804475</v>
      </c>
    </row>
    <row r="67" spans="1:17" s="1" customFormat="1" ht="12.75" x14ac:dyDescent="0.2">
      <c r="A67" s="113" t="s">
        <v>14</v>
      </c>
      <c r="B67" s="141">
        <v>159637.17000000001</v>
      </c>
      <c r="C67" s="114">
        <v>2119098.46508</v>
      </c>
      <c r="D67" s="141">
        <v>238205.77521000002</v>
      </c>
      <c r="E67" s="141">
        <v>135814.86233999999</v>
      </c>
      <c r="F67" s="141">
        <v>223215.58754000001</v>
      </c>
      <c r="G67" s="141">
        <v>198689.93964000003</v>
      </c>
      <c r="H67" s="141">
        <v>161380.73656999998</v>
      </c>
      <c r="I67" s="141">
        <v>224294.13337999998</v>
      </c>
      <c r="J67" s="114">
        <v>204609.38229000001</v>
      </c>
      <c r="K67" s="114">
        <v>217401.98131</v>
      </c>
      <c r="L67" s="114">
        <v>182073.91047</v>
      </c>
      <c r="M67" s="114">
        <v>1603612.3982799998</v>
      </c>
      <c r="N67" s="115">
        <f t="shared" si="8"/>
        <v>22436.74046999999</v>
      </c>
      <c r="O67" s="116">
        <f t="shared" si="9"/>
        <v>0.14054834766865376</v>
      </c>
      <c r="P67" s="117">
        <f t="shared" si="10"/>
        <v>-515486.06680000015</v>
      </c>
      <c r="Q67" s="118">
        <f t="shared" si="11"/>
        <v>-0.24325725080478489</v>
      </c>
    </row>
    <row r="68" spans="1:17" s="1" customFormat="1" ht="12.75" x14ac:dyDescent="0.2">
      <c r="A68" s="113" t="s">
        <v>15</v>
      </c>
      <c r="B68" s="141">
        <v>209934.83679</v>
      </c>
      <c r="C68" s="114">
        <v>1915674.11363</v>
      </c>
      <c r="D68" s="141">
        <v>175610.16793999998</v>
      </c>
      <c r="E68" s="141">
        <v>174570.99188999998</v>
      </c>
      <c r="F68" s="141">
        <v>229502.17807999998</v>
      </c>
      <c r="G68" s="141">
        <v>208713.16016</v>
      </c>
      <c r="H68" s="141">
        <v>240875.13107999999</v>
      </c>
      <c r="I68" s="141">
        <v>214540.01078999997</v>
      </c>
      <c r="J68" s="114">
        <v>210573.12044</v>
      </c>
      <c r="K68" s="114">
        <v>240582.16615</v>
      </c>
      <c r="L68" s="114">
        <v>211777.49741000001</v>
      </c>
      <c r="M68" s="114">
        <v>1694966.9265299998</v>
      </c>
      <c r="N68" s="115">
        <f t="shared" si="8"/>
        <v>1842.6606200000097</v>
      </c>
      <c r="O68" s="116">
        <f t="shared" si="9"/>
        <v>8.7772979852944744E-3</v>
      </c>
      <c r="P68" s="117">
        <f t="shared" si="10"/>
        <v>-220707.18710000021</v>
      </c>
      <c r="Q68" s="118">
        <f t="shared" si="11"/>
        <v>-0.11521123845108672</v>
      </c>
    </row>
    <row r="69" spans="1:17" s="13" customFormat="1" ht="12.75" x14ac:dyDescent="0.2">
      <c r="A69" s="108" t="s">
        <v>16</v>
      </c>
      <c r="B69" s="137">
        <v>1706914.00664</v>
      </c>
      <c r="C69" s="120">
        <v>16406757.334519999</v>
      </c>
      <c r="D69" s="137">
        <v>1908549.7062300001</v>
      </c>
      <c r="E69" s="137">
        <v>1687307.7250699999</v>
      </c>
      <c r="F69" s="137">
        <v>1990685.1228100001</v>
      </c>
      <c r="G69" s="137">
        <v>2128363.0961500001</v>
      </c>
      <c r="H69" s="137">
        <v>1947145.1384599998</v>
      </c>
      <c r="I69" s="137">
        <v>1954029.4898799998</v>
      </c>
      <c r="J69" s="119">
        <v>1701738.03199</v>
      </c>
      <c r="K69" s="119">
        <v>1789152.6434699998</v>
      </c>
      <c r="L69" s="119">
        <v>1902946.3315900001</v>
      </c>
      <c r="M69" s="119">
        <v>15106970.954059999</v>
      </c>
      <c r="N69" s="121">
        <f t="shared" si="8"/>
        <v>196032.32495000004</v>
      </c>
      <c r="O69" s="122">
        <f t="shared" si="9"/>
        <v>0.11484604624920891</v>
      </c>
      <c r="P69" s="123">
        <f t="shared" si="10"/>
        <v>-1299786.3804599997</v>
      </c>
      <c r="Q69" s="124">
        <f t="shared" si="11"/>
        <v>-7.9222624797724905E-2</v>
      </c>
    </row>
    <row r="70" spans="1:17" s="1" customFormat="1" ht="12.75" x14ac:dyDescent="0.2">
      <c r="A70" s="125"/>
      <c r="B70" s="129"/>
      <c r="C70" s="129"/>
      <c r="D70" s="129"/>
      <c r="E70" s="127"/>
      <c r="F70" s="127"/>
      <c r="G70" s="127"/>
      <c r="H70" s="127"/>
      <c r="I70" s="127"/>
      <c r="J70" s="127"/>
      <c r="K70" s="127"/>
      <c r="L70" s="127"/>
      <c r="M70" s="127"/>
      <c r="N70" s="125"/>
      <c r="O70" s="107"/>
      <c r="P70" s="106"/>
      <c r="Q70" s="107"/>
    </row>
    <row r="71" spans="1:17" s="1" customFormat="1" ht="12.75" x14ac:dyDescent="0.2">
      <c r="A71" s="125" t="s">
        <v>17</v>
      </c>
      <c r="B71" s="129"/>
      <c r="C71" s="129"/>
      <c r="D71" s="127"/>
      <c r="E71" s="127"/>
      <c r="F71" s="127"/>
      <c r="G71" s="127"/>
      <c r="H71" s="127"/>
      <c r="I71" s="127"/>
      <c r="J71" s="127"/>
      <c r="K71" s="127"/>
      <c r="L71" s="128"/>
      <c r="M71" s="127"/>
      <c r="N71" s="125"/>
      <c r="O71" s="107"/>
      <c r="P71" s="106"/>
      <c r="Q71" s="107"/>
    </row>
    <row r="72" spans="1:17" s="1" customFormat="1" ht="12.75" x14ac:dyDescent="0.2">
      <c r="A72" s="125" t="s">
        <v>18</v>
      </c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07"/>
      <c r="P72" s="129"/>
      <c r="Q72" s="107"/>
    </row>
    <row r="73" spans="1:17" s="1" customFormat="1" ht="12.75" x14ac:dyDescent="0.2">
      <c r="A73" s="125" t="s">
        <v>19</v>
      </c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07"/>
      <c r="P73" s="129"/>
      <c r="Q73" s="107"/>
    </row>
    <row r="74" spans="1:17" s="1" customFormat="1" ht="12.75" x14ac:dyDescent="0.2">
      <c r="A74" s="125"/>
      <c r="B74" s="129"/>
      <c r="C74" s="129"/>
      <c r="D74" s="127"/>
      <c r="E74" s="127"/>
      <c r="F74" s="127"/>
      <c r="G74" s="127"/>
      <c r="H74" s="127"/>
      <c r="I74" s="127"/>
      <c r="J74" s="127"/>
      <c r="K74" s="127"/>
      <c r="L74" s="127"/>
      <c r="M74" s="127"/>
      <c r="N74" s="125"/>
      <c r="O74" s="107"/>
      <c r="P74" s="106"/>
      <c r="Q74" s="107"/>
    </row>
    <row r="75" spans="1:17" ht="12.75" x14ac:dyDescent="0.2">
      <c r="A75" s="139"/>
      <c r="B75" s="139"/>
      <c r="C75" s="139"/>
      <c r="D75" s="140"/>
      <c r="E75" s="140"/>
      <c r="F75" s="140"/>
      <c r="G75" s="140"/>
      <c r="H75" s="140"/>
      <c r="I75" s="140"/>
      <c r="J75" s="140"/>
      <c r="K75" s="140"/>
      <c r="L75" s="140"/>
      <c r="M75" s="140"/>
      <c r="N75" s="139"/>
      <c r="O75" s="133"/>
      <c r="P75" s="134"/>
      <c r="Q75" s="133"/>
    </row>
    <row r="76" spans="1:17" ht="12.75" x14ac:dyDescent="0.2">
      <c r="A76" s="139"/>
      <c r="B76" s="139"/>
      <c r="C76" s="139"/>
      <c r="D76" s="140"/>
      <c r="E76" s="140"/>
      <c r="F76" s="140"/>
      <c r="G76" s="140"/>
      <c r="H76" s="140"/>
      <c r="I76" s="140"/>
      <c r="J76" s="140"/>
      <c r="K76" s="140"/>
      <c r="L76" s="140"/>
      <c r="M76" s="140"/>
      <c r="N76" s="139"/>
      <c r="O76" s="133"/>
      <c r="P76" s="134"/>
      <c r="Q76" s="133"/>
    </row>
    <row r="77" spans="1:17" s="1" customFormat="1" ht="12.75" x14ac:dyDescent="0.2">
      <c r="A77" s="161" t="s">
        <v>0</v>
      </c>
      <c r="B77" s="161"/>
      <c r="C77" s="161"/>
      <c r="D77" s="161"/>
      <c r="E77" s="161"/>
      <c r="F77" s="161"/>
      <c r="G77" s="161"/>
      <c r="H77" s="161"/>
      <c r="I77" s="161"/>
      <c r="J77" s="161"/>
      <c r="K77" s="161"/>
      <c r="L77" s="161"/>
      <c r="M77" s="161"/>
      <c r="N77" s="161"/>
      <c r="O77" s="161"/>
      <c r="P77" s="161"/>
      <c r="Q77" s="161"/>
    </row>
    <row r="78" spans="1:17" s="1" customFormat="1" ht="12.75" x14ac:dyDescent="0.2">
      <c r="A78" s="161" t="s">
        <v>103</v>
      </c>
      <c r="B78" s="161"/>
      <c r="C78" s="161"/>
      <c r="D78" s="161"/>
      <c r="E78" s="161"/>
      <c r="F78" s="161"/>
      <c r="G78" s="161"/>
      <c r="H78" s="161"/>
      <c r="I78" s="161"/>
      <c r="J78" s="161"/>
      <c r="K78" s="161"/>
      <c r="L78" s="161"/>
      <c r="M78" s="161"/>
      <c r="N78" s="161"/>
      <c r="O78" s="161"/>
      <c r="P78" s="161"/>
      <c r="Q78" s="161"/>
    </row>
    <row r="79" spans="1:17" s="1" customFormat="1" ht="12.75" x14ac:dyDescent="0.2">
      <c r="A79" s="161" t="s">
        <v>1</v>
      </c>
      <c r="B79" s="161"/>
      <c r="C79" s="161"/>
      <c r="D79" s="161"/>
      <c r="E79" s="161"/>
      <c r="F79" s="161"/>
      <c r="G79" s="161"/>
      <c r="H79" s="161"/>
      <c r="I79" s="161"/>
      <c r="J79" s="161"/>
      <c r="K79" s="161"/>
      <c r="L79" s="161"/>
      <c r="M79" s="161"/>
      <c r="N79" s="161"/>
      <c r="O79" s="161"/>
      <c r="P79" s="161"/>
      <c r="Q79" s="161"/>
    </row>
    <row r="80" spans="1:17" s="1" customFormat="1" ht="12.75" x14ac:dyDescent="0.2">
      <c r="A80" s="103"/>
      <c r="B80" s="103"/>
      <c r="C80" s="103"/>
      <c r="D80" s="104"/>
      <c r="E80" s="104"/>
      <c r="F80" s="104"/>
      <c r="G80" s="104"/>
      <c r="H80" s="104"/>
      <c r="I80" s="104"/>
      <c r="J80" s="104"/>
      <c r="K80" s="104"/>
      <c r="L80" s="104"/>
      <c r="M80" s="104"/>
      <c r="N80" s="103"/>
      <c r="O80" s="107"/>
      <c r="P80" s="106"/>
      <c r="Q80" s="107"/>
    </row>
    <row r="81" spans="1:17" s="1" customFormat="1" ht="12.75" x14ac:dyDescent="0.2">
      <c r="A81" s="162" t="s">
        <v>2</v>
      </c>
      <c r="B81" s="164" t="s">
        <v>29</v>
      </c>
      <c r="C81" s="164"/>
      <c r="D81" s="165" t="s">
        <v>52</v>
      </c>
      <c r="E81" s="166"/>
      <c r="F81" s="166"/>
      <c r="G81" s="166"/>
      <c r="H81" s="166"/>
      <c r="I81" s="166"/>
      <c r="J81" s="166"/>
      <c r="K81" s="166"/>
      <c r="L81" s="166"/>
      <c r="M81" s="167"/>
      <c r="N81" s="164" t="s">
        <v>107</v>
      </c>
      <c r="O81" s="164"/>
      <c r="P81" s="164" t="s">
        <v>108</v>
      </c>
      <c r="Q81" s="164"/>
    </row>
    <row r="82" spans="1:17" s="1" customFormat="1" ht="12.75" x14ac:dyDescent="0.2">
      <c r="A82" s="163"/>
      <c r="B82" s="108" t="s">
        <v>105</v>
      </c>
      <c r="C82" s="109" t="s">
        <v>106</v>
      </c>
      <c r="D82" s="110" t="s">
        <v>47</v>
      </c>
      <c r="E82" s="110" t="s">
        <v>59</v>
      </c>
      <c r="F82" s="110" t="s">
        <v>64</v>
      </c>
      <c r="G82" s="110" t="s">
        <v>73</v>
      </c>
      <c r="H82" s="110" t="s">
        <v>75</v>
      </c>
      <c r="I82" s="110" t="s">
        <v>82</v>
      </c>
      <c r="J82" s="110" t="s">
        <v>92</v>
      </c>
      <c r="K82" s="110" t="str">
        <f>+K57</f>
        <v>Agost.18(P)</v>
      </c>
      <c r="L82" s="110" t="s">
        <v>104</v>
      </c>
      <c r="M82" s="110" t="s">
        <v>109</v>
      </c>
      <c r="N82" s="111" t="s">
        <v>3</v>
      </c>
      <c r="O82" s="112" t="s">
        <v>4</v>
      </c>
      <c r="P82" s="111" t="s">
        <v>3</v>
      </c>
      <c r="Q82" s="112" t="s">
        <v>4</v>
      </c>
    </row>
    <row r="83" spans="1:17" s="1" customFormat="1" ht="12.75" x14ac:dyDescent="0.2">
      <c r="A83" s="113" t="s">
        <v>5</v>
      </c>
      <c r="B83" s="142">
        <v>0</v>
      </c>
      <c r="C83" s="114">
        <v>732</v>
      </c>
      <c r="D83" s="142">
        <v>0</v>
      </c>
      <c r="E83" s="142">
        <v>0</v>
      </c>
      <c r="F83" s="142">
        <v>120</v>
      </c>
      <c r="G83" s="142">
        <v>0</v>
      </c>
      <c r="H83" s="142">
        <v>0</v>
      </c>
      <c r="I83" s="142">
        <v>76</v>
      </c>
      <c r="J83" s="114">
        <v>75</v>
      </c>
      <c r="K83" s="114">
        <v>0</v>
      </c>
      <c r="L83" s="114">
        <v>339.654</v>
      </c>
      <c r="M83" s="114">
        <v>271</v>
      </c>
      <c r="N83" s="115">
        <f>L83-B83</f>
        <v>339.654</v>
      </c>
      <c r="O83" s="116">
        <v>0</v>
      </c>
      <c r="P83" s="117">
        <f>+M83-C83</f>
        <v>-461</v>
      </c>
      <c r="Q83" s="118">
        <f>+M83/C83-1</f>
        <v>-0.6297814207650273</v>
      </c>
    </row>
    <row r="84" spans="1:17" s="1" customFormat="1" ht="12.75" x14ac:dyDescent="0.2">
      <c r="A84" s="113" t="s">
        <v>6</v>
      </c>
      <c r="B84" s="142">
        <v>18797.309419999998</v>
      </c>
      <c r="C84" s="114">
        <v>278117.72284</v>
      </c>
      <c r="D84" s="142">
        <v>19971.361809999999</v>
      </c>
      <c r="E84" s="142">
        <v>61851.387900000002</v>
      </c>
      <c r="F84" s="142">
        <v>61686.0959</v>
      </c>
      <c r="G84" s="142">
        <v>192356.77786999999</v>
      </c>
      <c r="H84" s="142">
        <v>14187.5978</v>
      </c>
      <c r="I84" s="142">
        <v>50162.070850000004</v>
      </c>
      <c r="J84" s="114">
        <v>53976.002</v>
      </c>
      <c r="K84" s="114">
        <v>14024.94803</v>
      </c>
      <c r="L84" s="114">
        <v>22963.3521</v>
      </c>
      <c r="M84" s="114">
        <v>468216.24216000002</v>
      </c>
      <c r="N84" s="115">
        <f t="shared" ref="N84:N94" si="12">L84-B84</f>
        <v>4166.0426800000023</v>
      </c>
      <c r="O84" s="116">
        <f t="shared" ref="O84:O94" si="13">+L84/B84-1</f>
        <v>0.22162973364514649</v>
      </c>
      <c r="P84" s="117">
        <f t="shared" ref="P84:P94" si="14">+M84-C84</f>
        <v>190098.51932000002</v>
      </c>
      <c r="Q84" s="118">
        <f t="shared" ref="Q84:Q94" si="15">+M84/C84-1</f>
        <v>0.68351817848502572</v>
      </c>
    </row>
    <row r="85" spans="1:17" s="1" customFormat="1" ht="12.75" x14ac:dyDescent="0.2">
      <c r="A85" s="113" t="s">
        <v>7</v>
      </c>
      <c r="B85" s="142">
        <v>6897.2527900000005</v>
      </c>
      <c r="C85" s="114">
        <v>90340.642719999989</v>
      </c>
      <c r="D85" s="142">
        <v>10597.297</v>
      </c>
      <c r="E85" s="142">
        <v>8243.8582299999998</v>
      </c>
      <c r="F85" s="142">
        <v>5521.499890000001</v>
      </c>
      <c r="G85" s="142">
        <v>5776.4025799999999</v>
      </c>
      <c r="H85" s="142">
        <v>11619.493229999998</v>
      </c>
      <c r="I85" s="142">
        <v>7284.6528099999996</v>
      </c>
      <c r="J85" s="114">
        <v>6114.1842400000005</v>
      </c>
      <c r="K85" s="114">
        <v>9135.6657899999991</v>
      </c>
      <c r="L85" s="114">
        <v>8152.3825099999995</v>
      </c>
      <c r="M85" s="114">
        <v>64293.053770000006</v>
      </c>
      <c r="N85" s="115">
        <f t="shared" si="12"/>
        <v>1255.129719999999</v>
      </c>
      <c r="O85" s="116">
        <f t="shared" si="13"/>
        <v>0.18197531078167128</v>
      </c>
      <c r="P85" s="117">
        <f t="shared" si="14"/>
        <v>-26047.588949999983</v>
      </c>
      <c r="Q85" s="118">
        <f t="shared" si="15"/>
        <v>-0.28832636303829906</v>
      </c>
    </row>
    <row r="86" spans="1:17" s="1" customFormat="1" ht="12.75" x14ac:dyDescent="0.2">
      <c r="A86" s="113" t="s">
        <v>8</v>
      </c>
      <c r="B86" s="142">
        <v>17407.36982</v>
      </c>
      <c r="C86" s="114">
        <v>199407.36929000003</v>
      </c>
      <c r="D86" s="142">
        <v>22158.685730000001</v>
      </c>
      <c r="E86" s="142">
        <v>12940.062960000001</v>
      </c>
      <c r="F86" s="142">
        <v>20342.13709</v>
      </c>
      <c r="G86" s="142">
        <v>26863.0537</v>
      </c>
      <c r="H86" s="142">
        <v>20570.73129</v>
      </c>
      <c r="I86" s="142">
        <v>16648.400300000001</v>
      </c>
      <c r="J86" s="114">
        <v>26671.326149999997</v>
      </c>
      <c r="K86" s="114">
        <v>22864.76109</v>
      </c>
      <c r="L86" s="114">
        <v>36429.817869999999</v>
      </c>
      <c r="M86" s="114">
        <v>169059.15831000003</v>
      </c>
      <c r="N86" s="115">
        <f t="shared" si="12"/>
        <v>19022.448049999999</v>
      </c>
      <c r="O86" s="116">
        <f t="shared" si="13"/>
        <v>1.0927812901489791</v>
      </c>
      <c r="P86" s="117">
        <f t="shared" si="14"/>
        <v>-30348.210980000003</v>
      </c>
      <c r="Q86" s="118">
        <f t="shared" si="15"/>
        <v>-0.15219202323392733</v>
      </c>
    </row>
    <row r="87" spans="1:17" s="1" customFormat="1" ht="12.75" x14ac:dyDescent="0.2">
      <c r="A87" s="113" t="s">
        <v>9</v>
      </c>
      <c r="B87" s="142">
        <v>1125.0658000000001</v>
      </c>
      <c r="C87" s="114">
        <v>26496.049750000002</v>
      </c>
      <c r="D87" s="142">
        <v>4512.7725399999999</v>
      </c>
      <c r="E87" s="142">
        <v>1468.16931</v>
      </c>
      <c r="F87" s="142">
        <v>1843.0989099999999</v>
      </c>
      <c r="G87" s="142">
        <v>1584.4970800000001</v>
      </c>
      <c r="H87" s="142">
        <v>1324.61176</v>
      </c>
      <c r="I87" s="142">
        <v>8206.5805099999998</v>
      </c>
      <c r="J87" s="114">
        <v>3256.9874900000004</v>
      </c>
      <c r="K87" s="114">
        <v>3964.3633500000001</v>
      </c>
      <c r="L87" s="114">
        <v>3133.8279500000003</v>
      </c>
      <c r="M87" s="114">
        <v>26161.08095</v>
      </c>
      <c r="N87" s="115">
        <f t="shared" si="12"/>
        <v>2008.7621500000002</v>
      </c>
      <c r="O87" s="116">
        <f t="shared" si="13"/>
        <v>1.785461925871358</v>
      </c>
      <c r="P87" s="117">
        <f t="shared" si="14"/>
        <v>-334.96880000000237</v>
      </c>
      <c r="Q87" s="118">
        <f t="shared" si="15"/>
        <v>-1.2642216600608602E-2</v>
      </c>
    </row>
    <row r="88" spans="1:17" s="1" customFormat="1" ht="12.75" x14ac:dyDescent="0.2">
      <c r="A88" s="113" t="s">
        <v>10</v>
      </c>
      <c r="B88" s="142">
        <v>318.13173999999998</v>
      </c>
      <c r="C88" s="114">
        <v>2630.2448999999997</v>
      </c>
      <c r="D88" s="142">
        <v>256.41462999999999</v>
      </c>
      <c r="E88" s="142">
        <v>2854.0680000000002</v>
      </c>
      <c r="F88" s="142">
        <v>146.24456000000001</v>
      </c>
      <c r="G88" s="142">
        <v>334.78651000000002</v>
      </c>
      <c r="H88" s="142">
        <v>1581.1253400000001</v>
      </c>
      <c r="I88" s="142">
        <v>345.97500000000002</v>
      </c>
      <c r="J88" s="114">
        <v>150.2756</v>
      </c>
      <c r="K88" s="114">
        <v>212.04252</v>
      </c>
      <c r="L88" s="114">
        <v>153.35576999999998</v>
      </c>
      <c r="M88" s="114">
        <v>5880.9321600000003</v>
      </c>
      <c r="N88" s="115">
        <f t="shared" si="12"/>
        <v>-164.77597</v>
      </c>
      <c r="O88" s="116">
        <f t="shared" si="13"/>
        <v>-0.5179488535158423</v>
      </c>
      <c r="P88" s="117">
        <f t="shared" si="14"/>
        <v>3250.6872600000006</v>
      </c>
      <c r="Q88" s="118">
        <f t="shared" si="15"/>
        <v>1.2358876772273186</v>
      </c>
    </row>
    <row r="89" spans="1:17" s="1" customFormat="1" ht="12.75" x14ac:dyDescent="0.2">
      <c r="A89" s="113" t="s">
        <v>11</v>
      </c>
      <c r="B89" s="142">
        <v>472752.57079999993</v>
      </c>
      <c r="C89" s="114">
        <v>4039269.5970900003</v>
      </c>
      <c r="D89" s="142">
        <v>388443.33767999994</v>
      </c>
      <c r="E89" s="142">
        <v>381914.48719000001</v>
      </c>
      <c r="F89" s="142">
        <v>417105.94988999999</v>
      </c>
      <c r="G89" s="142">
        <v>374274.19466999994</v>
      </c>
      <c r="H89" s="142">
        <v>429610.61657000001</v>
      </c>
      <c r="I89" s="142">
        <v>420873.29768000002</v>
      </c>
      <c r="J89" s="114">
        <v>383380.08349000005</v>
      </c>
      <c r="K89" s="114">
        <v>437844.98409999994</v>
      </c>
      <c r="L89" s="114">
        <v>437636.78583000007</v>
      </c>
      <c r="M89" s="114">
        <v>3233446.9512700001</v>
      </c>
      <c r="N89" s="115">
        <f t="shared" si="12"/>
        <v>-35115.784969999862</v>
      </c>
      <c r="O89" s="116">
        <f t="shared" si="13"/>
        <v>-7.4279416208306026E-2</v>
      </c>
      <c r="P89" s="117">
        <f t="shared" si="14"/>
        <v>-805822.64582000021</v>
      </c>
      <c r="Q89" s="118">
        <f t="shared" si="15"/>
        <v>-0.19949711858810726</v>
      </c>
    </row>
    <row r="90" spans="1:17" s="1" customFormat="1" ht="12.75" x14ac:dyDescent="0.2">
      <c r="A90" s="113" t="s">
        <v>12</v>
      </c>
      <c r="B90" s="142">
        <v>65273.757659999996</v>
      </c>
      <c r="C90" s="114">
        <v>502987.14014999999</v>
      </c>
      <c r="D90" s="142">
        <v>51549.59474</v>
      </c>
      <c r="E90" s="142">
        <v>64772.371719999996</v>
      </c>
      <c r="F90" s="142">
        <v>68256.231750000006</v>
      </c>
      <c r="G90" s="142">
        <v>70684.601809999993</v>
      </c>
      <c r="H90" s="142">
        <v>91666.663690000001</v>
      </c>
      <c r="I90" s="142">
        <v>50412.314659999996</v>
      </c>
      <c r="J90" s="114">
        <v>48278.215760000006</v>
      </c>
      <c r="K90" s="114">
        <v>54610.091</v>
      </c>
      <c r="L90" s="114">
        <v>41563.14675</v>
      </c>
      <c r="M90" s="114">
        <v>500230.08512999996</v>
      </c>
      <c r="N90" s="115">
        <f t="shared" si="12"/>
        <v>-23710.610909999996</v>
      </c>
      <c r="O90" s="116">
        <f t="shared" si="13"/>
        <v>-0.36324875049333871</v>
      </c>
      <c r="P90" s="117">
        <f t="shared" si="14"/>
        <v>-2757.0550200000289</v>
      </c>
      <c r="Q90" s="118">
        <f t="shared" si="15"/>
        <v>-5.4813628419562166E-3</v>
      </c>
    </row>
    <row r="91" spans="1:17" s="1" customFormat="1" ht="12.75" x14ac:dyDescent="0.2">
      <c r="A91" s="113" t="s">
        <v>13</v>
      </c>
      <c r="B91" s="142">
        <v>129836.82707999999</v>
      </c>
      <c r="C91" s="114">
        <v>1123533.1386599999</v>
      </c>
      <c r="D91" s="142">
        <v>104813.46946000001</v>
      </c>
      <c r="E91" s="142">
        <v>94849.172739999995</v>
      </c>
      <c r="F91" s="142">
        <v>106513.88115</v>
      </c>
      <c r="G91" s="142">
        <v>121438.17296</v>
      </c>
      <c r="H91" s="142">
        <v>110544.58172</v>
      </c>
      <c r="I91" s="142">
        <v>100138.69795</v>
      </c>
      <c r="J91" s="114">
        <v>116649.27295999999</v>
      </c>
      <c r="K91" s="114">
        <v>94940.458740000002</v>
      </c>
      <c r="L91" s="114">
        <v>100616.21197000002</v>
      </c>
      <c r="M91" s="114">
        <v>849887.70768000011</v>
      </c>
      <c r="N91" s="115">
        <f t="shared" si="12"/>
        <v>-29220.61510999997</v>
      </c>
      <c r="O91" s="116">
        <f t="shared" si="13"/>
        <v>-0.22505644790592005</v>
      </c>
      <c r="P91" s="117">
        <f t="shared" si="14"/>
        <v>-273645.43097999983</v>
      </c>
      <c r="Q91" s="118">
        <f t="shared" si="15"/>
        <v>-0.24355795264425173</v>
      </c>
    </row>
    <row r="92" spans="1:17" s="1" customFormat="1" ht="12.75" x14ac:dyDescent="0.2">
      <c r="A92" s="113" t="s">
        <v>14</v>
      </c>
      <c r="B92" s="142">
        <v>114558.39769</v>
      </c>
      <c r="C92" s="114">
        <v>1426639.93824</v>
      </c>
      <c r="D92" s="142">
        <v>200077.08683000001</v>
      </c>
      <c r="E92" s="142">
        <v>82414.4755</v>
      </c>
      <c r="F92" s="142">
        <v>153307.14159000001</v>
      </c>
      <c r="G92" s="142">
        <v>135291.01383000001</v>
      </c>
      <c r="H92" s="142">
        <v>112835.09065000001</v>
      </c>
      <c r="I92" s="142">
        <v>150197.48209999999</v>
      </c>
      <c r="J92" s="114">
        <v>135627.66299000001</v>
      </c>
      <c r="K92" s="114">
        <v>153817.41222999999</v>
      </c>
      <c r="L92" s="114">
        <v>104383.96623999999</v>
      </c>
      <c r="M92" s="114">
        <v>1123567.3657200001</v>
      </c>
      <c r="N92" s="115">
        <f t="shared" si="12"/>
        <v>-10174.431450000004</v>
      </c>
      <c r="O92" s="116">
        <f t="shared" si="13"/>
        <v>-8.8814365905609649E-2</v>
      </c>
      <c r="P92" s="117">
        <f t="shared" si="14"/>
        <v>-303072.57251999993</v>
      </c>
      <c r="Q92" s="118">
        <f t="shared" si="15"/>
        <v>-0.21243802615948837</v>
      </c>
    </row>
    <row r="93" spans="1:17" s="1" customFormat="1" ht="12.75" x14ac:dyDescent="0.2">
      <c r="A93" s="113" t="s">
        <v>15</v>
      </c>
      <c r="B93" s="142">
        <v>115140.80016999999</v>
      </c>
      <c r="C93" s="114">
        <v>1113631.97609</v>
      </c>
      <c r="D93" s="142">
        <v>98988.594120000009</v>
      </c>
      <c r="E93" s="142">
        <v>98933.936849999998</v>
      </c>
      <c r="F93" s="142">
        <v>127375.75202</v>
      </c>
      <c r="G93" s="142">
        <v>120634.21059</v>
      </c>
      <c r="H93" s="142">
        <v>122172.23073000001</v>
      </c>
      <c r="I93" s="142">
        <v>117942.26791999998</v>
      </c>
      <c r="J93" s="114">
        <v>116755.19347</v>
      </c>
      <c r="K93" s="114">
        <v>133601.08497</v>
      </c>
      <c r="L93" s="114">
        <v>117937.00996000001</v>
      </c>
      <c r="M93" s="114">
        <v>936403.27067</v>
      </c>
      <c r="N93" s="115">
        <f t="shared" si="12"/>
        <v>2796.2097900000226</v>
      </c>
      <c r="O93" s="116">
        <f t="shared" si="13"/>
        <v>2.4285134251903262E-2</v>
      </c>
      <c r="P93" s="117">
        <f t="shared" si="14"/>
        <v>-177228.70542000001</v>
      </c>
      <c r="Q93" s="118">
        <f t="shared" si="15"/>
        <v>-0.1591447706469924</v>
      </c>
    </row>
    <row r="94" spans="1:17" s="13" customFormat="1" ht="12.75" x14ac:dyDescent="0.2">
      <c r="A94" s="108" t="s">
        <v>16</v>
      </c>
      <c r="B94" s="143">
        <v>942107.4829699999</v>
      </c>
      <c r="C94" s="120">
        <v>8803785.8197300006</v>
      </c>
      <c r="D94" s="143">
        <v>901368.61453999998</v>
      </c>
      <c r="E94" s="143">
        <v>810241.99040000013</v>
      </c>
      <c r="F94" s="143">
        <v>962218.03275000001</v>
      </c>
      <c r="G94" s="143">
        <v>1049237.7116</v>
      </c>
      <c r="H94" s="143">
        <v>916112.74278000009</v>
      </c>
      <c r="I94" s="143">
        <v>922287.73978000006</v>
      </c>
      <c r="J94" s="119">
        <v>890934.20415000012</v>
      </c>
      <c r="K94" s="119">
        <v>925015.81182000006</v>
      </c>
      <c r="L94" s="119">
        <v>873309.51095000003</v>
      </c>
      <c r="M94" s="119">
        <v>7377416.8478200007</v>
      </c>
      <c r="N94" s="121">
        <f t="shared" si="12"/>
        <v>-68797.97201999987</v>
      </c>
      <c r="O94" s="122">
        <f t="shared" si="13"/>
        <v>-7.302560829165039E-2</v>
      </c>
      <c r="P94" s="123">
        <f t="shared" si="14"/>
        <v>-1426368.9719099998</v>
      </c>
      <c r="Q94" s="124">
        <f t="shared" si="15"/>
        <v>-0.1620176820650715</v>
      </c>
    </row>
    <row r="95" spans="1:17" s="1" customFormat="1" ht="12.75" x14ac:dyDescent="0.2">
      <c r="A95" s="125"/>
      <c r="B95" s="129"/>
      <c r="C95" s="129"/>
      <c r="D95" s="127"/>
      <c r="E95" s="127"/>
      <c r="F95" s="127"/>
      <c r="G95" s="127"/>
      <c r="H95" s="127"/>
      <c r="I95" s="127"/>
      <c r="J95" s="127"/>
      <c r="K95" s="127"/>
      <c r="L95" s="127"/>
      <c r="M95" s="127"/>
      <c r="N95" s="144"/>
      <c r="O95" s="107"/>
      <c r="P95" s="106"/>
      <c r="Q95" s="107"/>
    </row>
    <row r="96" spans="1:17" s="1" customFormat="1" ht="12.75" x14ac:dyDescent="0.2">
      <c r="A96" s="125" t="s">
        <v>17</v>
      </c>
      <c r="B96" s="129"/>
      <c r="C96" s="129"/>
      <c r="D96" s="127"/>
      <c r="E96" s="127"/>
      <c r="F96" s="127"/>
      <c r="G96" s="127"/>
      <c r="H96" s="127"/>
      <c r="I96" s="127"/>
      <c r="J96" s="127"/>
      <c r="K96" s="127"/>
      <c r="L96" s="127"/>
      <c r="M96" s="127"/>
      <c r="N96" s="125"/>
      <c r="O96" s="107"/>
      <c r="P96" s="106"/>
      <c r="Q96" s="107"/>
    </row>
    <row r="97" spans="1:18" s="1" customFormat="1" ht="12.75" x14ac:dyDescent="0.2">
      <c r="A97" s="125" t="s">
        <v>18</v>
      </c>
      <c r="B97" s="129"/>
      <c r="C97" s="129"/>
      <c r="D97" s="127"/>
      <c r="E97" s="127"/>
      <c r="F97" s="127"/>
      <c r="G97" s="127"/>
      <c r="H97" s="127"/>
      <c r="I97" s="127"/>
      <c r="J97" s="127"/>
      <c r="K97" s="127"/>
      <c r="L97" s="127"/>
      <c r="M97" s="127"/>
      <c r="N97" s="125"/>
      <c r="O97" s="107"/>
      <c r="P97" s="106"/>
      <c r="Q97" s="107"/>
    </row>
    <row r="98" spans="1:18" s="1" customFormat="1" ht="12.75" x14ac:dyDescent="0.2">
      <c r="A98" s="125" t="s">
        <v>19</v>
      </c>
      <c r="B98" s="129"/>
      <c r="C98" s="129"/>
      <c r="D98" s="127"/>
      <c r="E98" s="127"/>
      <c r="F98" s="127"/>
      <c r="G98" s="127"/>
      <c r="H98" s="127"/>
      <c r="I98" s="127"/>
      <c r="J98" s="127"/>
      <c r="K98" s="127"/>
      <c r="L98" s="127"/>
      <c r="M98" s="127"/>
      <c r="N98" s="125"/>
      <c r="O98" s="107"/>
      <c r="P98" s="106"/>
      <c r="Q98" s="107"/>
    </row>
    <row r="99" spans="1:18" ht="12.75" x14ac:dyDescent="0.2">
      <c r="A99" s="139"/>
      <c r="B99" s="139"/>
      <c r="C99" s="139"/>
      <c r="D99" s="140"/>
      <c r="E99" s="140"/>
      <c r="F99" s="140"/>
      <c r="G99" s="140"/>
      <c r="H99" s="140"/>
      <c r="I99" s="140"/>
      <c r="J99" s="140"/>
      <c r="K99" s="140"/>
      <c r="L99" s="140"/>
      <c r="M99" s="140"/>
      <c r="N99" s="139"/>
      <c r="O99" s="133"/>
      <c r="P99" s="134"/>
      <c r="Q99" s="133"/>
    </row>
    <row r="100" spans="1:18" ht="12.75" x14ac:dyDescent="0.2">
      <c r="A100" s="139"/>
      <c r="B100" s="139"/>
      <c r="C100" s="139"/>
      <c r="D100" s="140"/>
      <c r="E100" s="140"/>
      <c r="F100" s="140"/>
      <c r="G100" s="140"/>
      <c r="H100" s="140"/>
      <c r="I100" s="140"/>
      <c r="J100" s="140"/>
      <c r="K100" s="140"/>
      <c r="L100" s="140"/>
      <c r="M100" s="140"/>
      <c r="N100" s="139"/>
      <c r="O100" s="133"/>
      <c r="P100" s="134"/>
      <c r="Q100" s="133"/>
    </row>
    <row r="101" spans="1:18" ht="12.75" x14ac:dyDescent="0.2">
      <c r="A101" s="139"/>
      <c r="B101" s="139"/>
      <c r="C101" s="139"/>
      <c r="D101" s="140"/>
      <c r="E101" s="140"/>
      <c r="F101" s="140"/>
      <c r="G101" s="140"/>
      <c r="H101" s="140"/>
      <c r="I101" s="140"/>
      <c r="J101" s="140"/>
      <c r="K101" s="140"/>
      <c r="L101" s="140"/>
      <c r="M101" s="140"/>
      <c r="N101" s="139"/>
      <c r="O101" s="133"/>
      <c r="P101" s="134"/>
      <c r="Q101" s="133"/>
    </row>
    <row r="102" spans="1:18" s="1" customFormat="1" ht="12.75" x14ac:dyDescent="0.2">
      <c r="A102" s="161" t="s">
        <v>0</v>
      </c>
      <c r="B102" s="161"/>
      <c r="C102" s="161"/>
      <c r="D102" s="161"/>
      <c r="E102" s="161"/>
      <c r="F102" s="161"/>
      <c r="G102" s="161"/>
      <c r="H102" s="161"/>
      <c r="I102" s="161"/>
      <c r="J102" s="161"/>
      <c r="K102" s="161"/>
      <c r="L102" s="161"/>
      <c r="M102" s="161"/>
      <c r="N102" s="161"/>
      <c r="O102" s="161"/>
      <c r="P102" s="161"/>
      <c r="Q102" s="161"/>
    </row>
    <row r="103" spans="1:18" s="1" customFormat="1" ht="12.75" x14ac:dyDescent="0.2">
      <c r="A103" s="161" t="s">
        <v>103</v>
      </c>
      <c r="B103" s="161"/>
      <c r="C103" s="161"/>
      <c r="D103" s="161"/>
      <c r="E103" s="161"/>
      <c r="F103" s="161"/>
      <c r="G103" s="161"/>
      <c r="H103" s="161"/>
      <c r="I103" s="161"/>
      <c r="J103" s="161"/>
      <c r="K103" s="161"/>
      <c r="L103" s="161"/>
      <c r="M103" s="161"/>
      <c r="N103" s="161"/>
      <c r="O103" s="161"/>
      <c r="P103" s="161"/>
      <c r="Q103" s="161"/>
    </row>
    <row r="104" spans="1:18" s="1" customFormat="1" ht="12.75" x14ac:dyDescent="0.2">
      <c r="A104" s="161" t="s">
        <v>1</v>
      </c>
      <c r="B104" s="161"/>
      <c r="C104" s="161"/>
      <c r="D104" s="161"/>
      <c r="E104" s="161"/>
      <c r="F104" s="161"/>
      <c r="G104" s="161"/>
      <c r="H104" s="161"/>
      <c r="I104" s="161"/>
      <c r="J104" s="161"/>
      <c r="K104" s="161"/>
      <c r="L104" s="161"/>
      <c r="M104" s="161"/>
      <c r="N104" s="161"/>
      <c r="O104" s="161"/>
      <c r="P104" s="161"/>
      <c r="Q104" s="161"/>
    </row>
    <row r="105" spans="1:18" s="1" customFormat="1" ht="12.75" x14ac:dyDescent="0.2">
      <c r="A105" s="103"/>
      <c r="B105" s="103"/>
      <c r="C105" s="103"/>
      <c r="D105" s="104"/>
      <c r="E105" s="104"/>
      <c r="F105" s="104"/>
      <c r="G105" s="104"/>
      <c r="H105" s="104"/>
      <c r="I105" s="104"/>
      <c r="J105" s="104"/>
      <c r="K105" s="104"/>
      <c r="L105" s="104"/>
      <c r="M105" s="104"/>
      <c r="N105" s="103"/>
      <c r="O105" s="107"/>
      <c r="P105" s="106"/>
      <c r="Q105" s="107"/>
    </row>
    <row r="106" spans="1:18" s="1" customFormat="1" ht="12.75" x14ac:dyDescent="0.2">
      <c r="A106" s="162" t="s">
        <v>2</v>
      </c>
      <c r="B106" s="164" t="s">
        <v>110</v>
      </c>
      <c r="C106" s="164"/>
      <c r="D106" s="165" t="s">
        <v>53</v>
      </c>
      <c r="E106" s="166"/>
      <c r="F106" s="166"/>
      <c r="G106" s="166"/>
      <c r="H106" s="166"/>
      <c r="I106" s="166"/>
      <c r="J106" s="166"/>
      <c r="K106" s="166"/>
      <c r="L106" s="166"/>
      <c r="M106" s="167"/>
      <c r="N106" s="164" t="s">
        <v>107</v>
      </c>
      <c r="O106" s="164"/>
      <c r="P106" s="164" t="s">
        <v>108</v>
      </c>
      <c r="Q106" s="164"/>
    </row>
    <row r="107" spans="1:18" s="1" customFormat="1" ht="12.75" x14ac:dyDescent="0.2">
      <c r="A107" s="163"/>
      <c r="B107" s="108" t="s">
        <v>105</v>
      </c>
      <c r="C107" s="109" t="s">
        <v>106</v>
      </c>
      <c r="D107" s="110" t="s">
        <v>47</v>
      </c>
      <c r="E107" s="110" t="s">
        <v>59</v>
      </c>
      <c r="F107" s="110" t="s">
        <v>64</v>
      </c>
      <c r="G107" s="110" t="s">
        <v>73</v>
      </c>
      <c r="H107" s="110" t="s">
        <v>75</v>
      </c>
      <c r="I107" s="110" t="s">
        <v>82</v>
      </c>
      <c r="J107" s="110" t="s">
        <v>92</v>
      </c>
      <c r="K107" s="110" t="str">
        <f>+K82</f>
        <v>Agost.18(P)</v>
      </c>
      <c r="L107" s="110" t="s">
        <v>104</v>
      </c>
      <c r="M107" s="110" t="s">
        <v>109</v>
      </c>
      <c r="N107" s="111" t="s">
        <v>3</v>
      </c>
      <c r="O107" s="112" t="s">
        <v>4</v>
      </c>
      <c r="P107" s="111" t="s">
        <v>3</v>
      </c>
      <c r="Q107" s="112" t="s">
        <v>4</v>
      </c>
    </row>
    <row r="108" spans="1:18" s="1" customFormat="1" ht="12.75" x14ac:dyDescent="0.2">
      <c r="A108" s="113" t="s">
        <v>5</v>
      </c>
      <c r="B108" s="142">
        <v>4253.9262099999996</v>
      </c>
      <c r="C108" s="114">
        <v>209825.96682000003</v>
      </c>
      <c r="D108" s="142">
        <v>6250.6358399999999</v>
      </c>
      <c r="E108" s="142">
        <v>0</v>
      </c>
      <c r="F108" s="142">
        <v>0</v>
      </c>
      <c r="G108" s="142">
        <v>198.63821999999999</v>
      </c>
      <c r="H108" s="142">
        <v>15741.209199999999</v>
      </c>
      <c r="I108" s="142">
        <v>6771.1584599999996</v>
      </c>
      <c r="J108" s="114">
        <v>6819.7331900000008</v>
      </c>
      <c r="K108" s="114">
        <v>11554.241709999998</v>
      </c>
      <c r="L108" s="114">
        <v>20000</v>
      </c>
      <c r="M108" s="114">
        <v>47335.616620000001</v>
      </c>
      <c r="N108" s="115">
        <v>35507.734299999989</v>
      </c>
      <c r="O108" s="116">
        <v>0.7125499983497523</v>
      </c>
      <c r="P108" s="117">
        <v>285032.78027999989</v>
      </c>
      <c r="Q108" s="118">
        <v>0.97141752183622088</v>
      </c>
    </row>
    <row r="109" spans="1:18" s="1" customFormat="1" ht="12.75" x14ac:dyDescent="0.2">
      <c r="A109" s="113" t="s">
        <v>6</v>
      </c>
      <c r="B109" s="142">
        <v>23648.978520000001</v>
      </c>
      <c r="C109" s="114">
        <v>214978.717</v>
      </c>
      <c r="D109" s="142">
        <v>11789.689329999999</v>
      </c>
      <c r="E109" s="142">
        <v>23709.290379999999</v>
      </c>
      <c r="F109" s="142">
        <v>61634.190740000005</v>
      </c>
      <c r="G109" s="142">
        <v>140502.48562999998</v>
      </c>
      <c r="H109" s="142">
        <v>13181.262429999999</v>
      </c>
      <c r="I109" s="142">
        <v>149887.99371000001</v>
      </c>
      <c r="J109" s="114">
        <v>32651.733110000001</v>
      </c>
      <c r="K109" s="114">
        <v>6118.0584600000002</v>
      </c>
      <c r="L109" s="114">
        <v>29494.87731</v>
      </c>
      <c r="M109" s="114">
        <v>439474.70378999994</v>
      </c>
      <c r="N109" s="115">
        <v>1071.9414700000052</v>
      </c>
      <c r="O109" s="116">
        <v>1.9126002977174261E-2</v>
      </c>
      <c r="P109" s="117">
        <v>507350.17535999999</v>
      </c>
      <c r="Q109" s="118">
        <v>0.96303988178791822</v>
      </c>
    </row>
    <row r="110" spans="1:18" s="1" customFormat="1" ht="12.75" x14ac:dyDescent="0.2">
      <c r="A110" s="113" t="s">
        <v>7</v>
      </c>
      <c r="B110" s="142">
        <v>660.01281000000006</v>
      </c>
      <c r="C110" s="114">
        <v>25686.809719999997</v>
      </c>
      <c r="D110" s="142">
        <v>12964.22781</v>
      </c>
      <c r="E110" s="142">
        <v>2923.87779</v>
      </c>
      <c r="F110" s="142">
        <v>3148.9884999999999</v>
      </c>
      <c r="G110" s="142">
        <v>13633.533130000002</v>
      </c>
      <c r="H110" s="142">
        <v>17390.199570000001</v>
      </c>
      <c r="I110" s="142">
        <v>13726.899069999999</v>
      </c>
      <c r="J110" s="114">
        <v>2847.1248999999998</v>
      </c>
      <c r="K110" s="114">
        <v>12882.43288</v>
      </c>
      <c r="L110" s="114">
        <v>8046.4831599999998</v>
      </c>
      <c r="M110" s="114">
        <v>79517.283649999998</v>
      </c>
      <c r="N110" s="115">
        <v>12296.504450000002</v>
      </c>
      <c r="O110" s="116">
        <v>1.0563158213846662</v>
      </c>
      <c r="P110" s="117">
        <v>21078.396430000023</v>
      </c>
      <c r="Q110" s="118">
        <v>0.13589327235546533</v>
      </c>
      <c r="R110" s="43"/>
    </row>
    <row r="111" spans="1:18" s="1" customFormat="1" ht="12.75" x14ac:dyDescent="0.2">
      <c r="A111" s="113" t="s">
        <v>8</v>
      </c>
      <c r="B111" s="142">
        <v>7521.1844600000004</v>
      </c>
      <c r="C111" s="114">
        <v>100371.03757</v>
      </c>
      <c r="D111" s="142">
        <v>6921.0285100000001</v>
      </c>
      <c r="E111" s="142">
        <v>5443.1508700000004</v>
      </c>
      <c r="F111" s="142">
        <v>10566.69227</v>
      </c>
      <c r="G111" s="142">
        <v>11907.32905</v>
      </c>
      <c r="H111" s="142">
        <v>6752.9997899999998</v>
      </c>
      <c r="I111" s="142">
        <v>9452.6297100000011</v>
      </c>
      <c r="J111" s="114">
        <v>13967.63726</v>
      </c>
      <c r="K111" s="114">
        <v>6884.5455899999997</v>
      </c>
      <c r="L111" s="114">
        <v>7883.7824000000001</v>
      </c>
      <c r="M111" s="114">
        <v>71896.013049999994</v>
      </c>
      <c r="N111" s="115">
        <v>23310.350509999989</v>
      </c>
      <c r="O111" s="116">
        <v>0.50332213872624765</v>
      </c>
      <c r="P111" s="117">
        <v>-84490.063189999899</v>
      </c>
      <c r="Q111" s="118">
        <v>-0.19346756551536326</v>
      </c>
    </row>
    <row r="112" spans="1:18" s="1" customFormat="1" ht="12.75" x14ac:dyDescent="0.2">
      <c r="A112" s="113" t="s">
        <v>9</v>
      </c>
      <c r="B112" s="142">
        <v>320.10959000000003</v>
      </c>
      <c r="C112" s="114">
        <v>18156.170710000002</v>
      </c>
      <c r="D112" s="142">
        <v>2008.8166799999999</v>
      </c>
      <c r="E112" s="142">
        <v>2429.7234700000004</v>
      </c>
      <c r="F112" s="142">
        <v>2024.3949399999999</v>
      </c>
      <c r="G112" s="142">
        <v>0</v>
      </c>
      <c r="H112" s="142">
        <v>200</v>
      </c>
      <c r="I112" s="142">
        <v>350</v>
      </c>
      <c r="J112" s="114">
        <v>921</v>
      </c>
      <c r="K112" s="114">
        <v>6695</v>
      </c>
      <c r="L112" s="114">
        <v>1225.00208</v>
      </c>
      <c r="M112" s="114">
        <v>14628.935090000001</v>
      </c>
      <c r="N112" s="115">
        <v>2913.6546399999997</v>
      </c>
      <c r="O112" s="116">
        <v>2.0161252815134083</v>
      </c>
      <c r="P112" s="117">
        <v>-3867.2044200000018</v>
      </c>
      <c r="Q112" s="118">
        <v>-8.6597517269663027E-2</v>
      </c>
    </row>
    <row r="113" spans="1:17" s="1" customFormat="1" ht="12.75" x14ac:dyDescent="0.2">
      <c r="A113" s="113" t="s">
        <v>10</v>
      </c>
      <c r="B113" s="142">
        <v>20</v>
      </c>
      <c r="C113" s="114">
        <v>7530.5691500000003</v>
      </c>
      <c r="D113" s="142">
        <v>32.863239999999998</v>
      </c>
      <c r="E113" s="142">
        <v>145.03</v>
      </c>
      <c r="F113" s="142">
        <v>500.03</v>
      </c>
      <c r="G113" s="142">
        <v>3156.36418</v>
      </c>
      <c r="H113" s="142">
        <v>100.03</v>
      </c>
      <c r="I113" s="142">
        <v>150.09009</v>
      </c>
      <c r="J113" s="114">
        <v>331.45303999999999</v>
      </c>
      <c r="K113" s="114">
        <v>69</v>
      </c>
      <c r="L113" s="114">
        <v>106.50487</v>
      </c>
      <c r="M113" s="114">
        <v>4484.8605500000003</v>
      </c>
      <c r="N113" s="115">
        <v>-78.27109999999999</v>
      </c>
      <c r="O113" s="116">
        <v>-0.23148107894278125</v>
      </c>
      <c r="P113" s="117">
        <v>189.97865999999885</v>
      </c>
      <c r="Q113" s="118">
        <v>1.8633005571536465E-2</v>
      </c>
    </row>
    <row r="114" spans="1:17" s="1" customFormat="1" ht="12.75" x14ac:dyDescent="0.2">
      <c r="A114" s="113" t="s">
        <v>11</v>
      </c>
      <c r="B114" s="142">
        <v>385626.47770000005</v>
      </c>
      <c r="C114" s="114">
        <v>3574333.2386100003</v>
      </c>
      <c r="D114" s="142">
        <v>593692.54812000005</v>
      </c>
      <c r="E114" s="142">
        <v>465203.51175000001</v>
      </c>
      <c r="F114" s="142">
        <v>497304.65708000003</v>
      </c>
      <c r="G114" s="142">
        <v>501802.44415000005</v>
      </c>
      <c r="H114" s="142">
        <v>452984.58437</v>
      </c>
      <c r="I114" s="142">
        <v>442578.95966000005</v>
      </c>
      <c r="J114" s="114">
        <v>455507.68475999997</v>
      </c>
      <c r="K114" s="114">
        <v>379798.59628999996</v>
      </c>
      <c r="L114" s="114">
        <v>349919.25731999998</v>
      </c>
      <c r="M114" s="114">
        <v>3788872.98618</v>
      </c>
      <c r="N114" s="115">
        <v>-36332.01185999997</v>
      </c>
      <c r="O114" s="116">
        <v>-4.1757240142896834E-2</v>
      </c>
      <c r="P114" s="117">
        <v>-708237.77549999952</v>
      </c>
      <c r="Q114" s="118">
        <v>-9.083892382061165E-2</v>
      </c>
    </row>
    <row r="115" spans="1:17" s="1" customFormat="1" ht="12.75" x14ac:dyDescent="0.2">
      <c r="A115" s="113" t="s">
        <v>12</v>
      </c>
      <c r="B115" s="142">
        <v>144506.89131000001</v>
      </c>
      <c r="C115" s="114">
        <v>1391075.43148</v>
      </c>
      <c r="D115" s="142">
        <v>203388.00075000001</v>
      </c>
      <c r="E115" s="142">
        <v>200006.56822999998</v>
      </c>
      <c r="F115" s="142">
        <v>233309.31406</v>
      </c>
      <c r="G115" s="142">
        <v>202117.81448</v>
      </c>
      <c r="H115" s="142">
        <v>276667.93622999999</v>
      </c>
      <c r="I115" s="142">
        <v>196555.39149000001</v>
      </c>
      <c r="J115" s="114">
        <v>95892.646180000011</v>
      </c>
      <c r="K115" s="114">
        <v>222330.44256999998</v>
      </c>
      <c r="L115" s="114">
        <v>392543.18373000005</v>
      </c>
      <c r="M115" s="114">
        <v>1630268.11399</v>
      </c>
      <c r="N115" s="115">
        <v>196041.96343</v>
      </c>
      <c r="O115" s="116">
        <v>0.78486546613178643</v>
      </c>
      <c r="P115" s="117">
        <v>26475.061810000334</v>
      </c>
      <c r="Q115" s="118">
        <v>1.1127984718124484E-2</v>
      </c>
    </row>
    <row r="116" spans="1:17" s="1" customFormat="1" ht="12.75" x14ac:dyDescent="0.2">
      <c r="A116" s="113" t="s">
        <v>13</v>
      </c>
      <c r="B116" s="142">
        <v>58376.134140000002</v>
      </c>
      <c r="C116" s="114">
        <v>566512.90934999997</v>
      </c>
      <c r="D116" s="142">
        <v>55383.019210000006</v>
      </c>
      <c r="E116" s="142">
        <v>48167.140299999999</v>
      </c>
      <c r="F116" s="142">
        <v>47943.95046</v>
      </c>
      <c r="G116" s="142">
        <v>54328.900329999997</v>
      </c>
      <c r="H116" s="142">
        <v>80765.627819999994</v>
      </c>
      <c r="I116" s="142">
        <v>41574.233759999996</v>
      </c>
      <c r="J116" s="114">
        <v>39065.169129999995</v>
      </c>
      <c r="K116" s="114">
        <v>47238.863890000001</v>
      </c>
      <c r="L116" s="114">
        <v>48887.298089999997</v>
      </c>
      <c r="M116" s="114">
        <v>414466.90489999996</v>
      </c>
      <c r="N116" s="115">
        <v>-35710.78211</v>
      </c>
      <c r="O116" s="116">
        <v>-0.15641404067225828</v>
      </c>
      <c r="P116" s="117">
        <v>-400324.4539900003</v>
      </c>
      <c r="Q116" s="118">
        <v>-0.20157129663198048</v>
      </c>
    </row>
    <row r="117" spans="1:17" s="1" customFormat="1" ht="12.75" x14ac:dyDescent="0.2">
      <c r="A117" s="113" t="s">
        <v>14</v>
      </c>
      <c r="B117" s="142">
        <v>45078.77231</v>
      </c>
      <c r="C117" s="114">
        <v>692458.52683999995</v>
      </c>
      <c r="D117" s="142">
        <v>38128.68838</v>
      </c>
      <c r="E117" s="142">
        <v>53400.386840000006</v>
      </c>
      <c r="F117" s="142">
        <v>69908.445950000008</v>
      </c>
      <c r="G117" s="142">
        <v>63398.925810000001</v>
      </c>
      <c r="H117" s="142">
        <v>48545.645920000003</v>
      </c>
      <c r="I117" s="142">
        <v>74096.651280000005</v>
      </c>
      <c r="J117" s="114">
        <v>68981.719299999997</v>
      </c>
      <c r="K117" s="114">
        <v>63584.569080000001</v>
      </c>
      <c r="L117" s="114">
        <v>77689.944230000008</v>
      </c>
      <c r="M117" s="114">
        <v>480045.03255999996</v>
      </c>
      <c r="N117" s="115">
        <v>21010.968839999987</v>
      </c>
      <c r="O117" s="116">
        <v>0.12986927266504855</v>
      </c>
      <c r="P117" s="117">
        <v>-521586.34962999984</v>
      </c>
      <c r="Q117" s="118">
        <v>-0.24281778910816965</v>
      </c>
    </row>
    <row r="118" spans="1:17" s="1" customFormat="1" ht="12.75" x14ac:dyDescent="0.2">
      <c r="A118" s="113" t="s">
        <v>15</v>
      </c>
      <c r="B118" s="142">
        <v>94794.036619999999</v>
      </c>
      <c r="C118" s="114">
        <v>802042.13754000003</v>
      </c>
      <c r="D118" s="142">
        <v>76621.573820000005</v>
      </c>
      <c r="E118" s="142">
        <v>75637.055040000007</v>
      </c>
      <c r="F118" s="142">
        <v>102126.42606</v>
      </c>
      <c r="G118" s="142">
        <v>88078.949569999997</v>
      </c>
      <c r="H118" s="142">
        <v>118702.90035</v>
      </c>
      <c r="I118" s="142">
        <v>96597.742869999987</v>
      </c>
      <c r="J118" s="114">
        <v>93817.92697</v>
      </c>
      <c r="K118" s="114">
        <v>106981.08118000001</v>
      </c>
      <c r="L118" s="114">
        <v>93840.487449999986</v>
      </c>
      <c r="M118" s="114">
        <v>758563.65585999994</v>
      </c>
      <c r="N118" s="115">
        <v>-1765.5282099999895</v>
      </c>
      <c r="O118" s="116">
        <v>-6.9588759662766453E-3</v>
      </c>
      <c r="P118" s="117">
        <v>-288602.22622000007</v>
      </c>
      <c r="Q118" s="118">
        <v>-0.12658180938108676</v>
      </c>
    </row>
    <row r="119" spans="1:17" s="13" customFormat="1" ht="12.75" x14ac:dyDescent="0.2">
      <c r="A119" s="108" t="s">
        <v>16</v>
      </c>
      <c r="B119" s="143">
        <v>764806.52367000014</v>
      </c>
      <c r="C119" s="120">
        <v>7602971.5147899995</v>
      </c>
      <c r="D119" s="143">
        <v>1007181.09169</v>
      </c>
      <c r="E119" s="143">
        <v>877065.73466999992</v>
      </c>
      <c r="F119" s="143">
        <v>1028467.0900600002</v>
      </c>
      <c r="G119" s="143">
        <v>1079125.3845499998</v>
      </c>
      <c r="H119" s="143">
        <v>1031032.3956800001</v>
      </c>
      <c r="I119" s="143">
        <v>1031741.7501000001</v>
      </c>
      <c r="J119" s="119">
        <v>810803.82784000004</v>
      </c>
      <c r="K119" s="119">
        <v>864136.83165000007</v>
      </c>
      <c r="L119" s="119">
        <v>1029636.82064</v>
      </c>
      <c r="M119" s="119">
        <v>7729554.1062400006</v>
      </c>
      <c r="N119" s="121">
        <v>218266.52435999992</v>
      </c>
      <c r="O119" s="122">
        <v>0.11313403044780346</v>
      </c>
      <c r="P119" s="123">
        <v>-1166981.6804100014</v>
      </c>
      <c r="Q119" s="124">
        <v>-6.462860661274672E-2</v>
      </c>
    </row>
    <row r="120" spans="1:17" s="1" customFormat="1" ht="12.75" x14ac:dyDescent="0.2">
      <c r="A120" s="125"/>
      <c r="B120" s="129"/>
      <c r="C120" s="129"/>
      <c r="D120" s="127"/>
      <c r="E120" s="127"/>
      <c r="F120" s="127"/>
      <c r="G120" s="127"/>
      <c r="H120" s="127"/>
      <c r="I120" s="127"/>
      <c r="J120" s="127"/>
      <c r="K120" s="127"/>
      <c r="L120" s="127"/>
      <c r="M120" s="127"/>
      <c r="N120" s="125"/>
      <c r="O120" s="107"/>
      <c r="P120" s="106"/>
      <c r="Q120" s="107"/>
    </row>
    <row r="121" spans="1:17" s="1" customFormat="1" ht="12.75" x14ac:dyDescent="0.2">
      <c r="A121" s="125" t="s">
        <v>17</v>
      </c>
      <c r="B121" s="129"/>
      <c r="C121" s="129"/>
      <c r="D121" s="127"/>
      <c r="E121" s="127"/>
      <c r="F121" s="127"/>
      <c r="G121" s="127"/>
      <c r="H121" s="127"/>
      <c r="I121" s="127"/>
      <c r="J121" s="127"/>
      <c r="K121" s="127"/>
      <c r="L121" s="127"/>
      <c r="M121" s="127"/>
      <c r="N121" s="125"/>
      <c r="O121" s="107"/>
      <c r="P121" s="106"/>
      <c r="Q121" s="107"/>
    </row>
    <row r="122" spans="1:17" s="1" customFormat="1" x14ac:dyDescent="0.2">
      <c r="A122" s="1" t="s">
        <v>18</v>
      </c>
      <c r="B122" s="5"/>
      <c r="C122" s="5"/>
      <c r="D122" s="4"/>
      <c r="E122" s="15"/>
      <c r="F122" s="15"/>
      <c r="G122" s="15"/>
      <c r="H122" s="15"/>
      <c r="I122" s="15"/>
      <c r="J122" s="15"/>
      <c r="K122" s="15"/>
      <c r="L122" s="15"/>
      <c r="M122" s="4"/>
      <c r="N122" s="9"/>
      <c r="O122" s="37"/>
      <c r="P122" s="38"/>
      <c r="Q122" s="37"/>
    </row>
    <row r="123" spans="1:17" s="1" customFormat="1" x14ac:dyDescent="0.2">
      <c r="A123" s="1" t="s">
        <v>19</v>
      </c>
      <c r="B123" s="5"/>
      <c r="C123" s="5"/>
      <c r="D123" s="4"/>
      <c r="E123" s="4"/>
      <c r="F123" s="4"/>
      <c r="G123" s="4"/>
      <c r="H123" s="4"/>
      <c r="I123" s="4"/>
      <c r="J123" s="4"/>
      <c r="K123" s="4"/>
      <c r="L123" s="4"/>
      <c r="M123" s="4"/>
      <c r="O123" s="37"/>
      <c r="P123" s="38"/>
      <c r="Q123" s="37"/>
    </row>
  </sheetData>
  <mergeCells count="40">
    <mergeCell ref="A2:Q2"/>
    <mergeCell ref="A3:Q3"/>
    <mergeCell ref="A4:Q4"/>
    <mergeCell ref="A6:A7"/>
    <mergeCell ref="B6:C6"/>
    <mergeCell ref="D6:M6"/>
    <mergeCell ref="N6:O6"/>
    <mergeCell ref="P6:Q6"/>
    <mergeCell ref="A27:Q27"/>
    <mergeCell ref="A28:Q28"/>
    <mergeCell ref="A29:Q29"/>
    <mergeCell ref="A31:A32"/>
    <mergeCell ref="B31:C31"/>
    <mergeCell ref="D31:M31"/>
    <mergeCell ref="N31:O31"/>
    <mergeCell ref="P31:Q31"/>
    <mergeCell ref="A52:Q52"/>
    <mergeCell ref="A53:Q53"/>
    <mergeCell ref="A54:Q54"/>
    <mergeCell ref="A56:A57"/>
    <mergeCell ref="B56:C56"/>
    <mergeCell ref="D56:M56"/>
    <mergeCell ref="N56:O56"/>
    <mergeCell ref="P56:Q56"/>
    <mergeCell ref="A77:Q77"/>
    <mergeCell ref="A78:Q78"/>
    <mergeCell ref="A79:Q79"/>
    <mergeCell ref="A81:A82"/>
    <mergeCell ref="B81:C81"/>
    <mergeCell ref="D81:M81"/>
    <mergeCell ref="N81:O81"/>
    <mergeCell ref="P81:Q81"/>
    <mergeCell ref="A102:Q102"/>
    <mergeCell ref="A103:Q103"/>
    <mergeCell ref="A104:Q104"/>
    <mergeCell ref="A106:A107"/>
    <mergeCell ref="B106:C106"/>
    <mergeCell ref="D106:M106"/>
    <mergeCell ref="N106:O106"/>
    <mergeCell ref="P106:Q106"/>
  </mergeCells>
  <pageMargins left="0.7" right="0.7" top="0.75" bottom="0.75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23"/>
  <sheetViews>
    <sheetView workbookViewId="0">
      <selection activeCell="N1" sqref="N1:N1048576"/>
    </sheetView>
  </sheetViews>
  <sheetFormatPr baseColWidth="10" defaultColWidth="11.85546875" defaultRowHeight="11.25" x14ac:dyDescent="0.2"/>
  <cols>
    <col min="1" max="1" width="24.85546875" style="10" customWidth="1"/>
    <col min="2" max="3" width="11.85546875" style="10"/>
    <col min="4" max="14" width="11.85546875" style="14"/>
    <col min="15" max="15" width="11.85546875" style="10"/>
    <col min="16" max="16" width="11.85546875" style="40"/>
    <col min="17" max="17" width="15.140625" style="39" customWidth="1"/>
    <col min="18" max="18" width="11.85546875" style="40"/>
    <col min="19" max="16384" width="11.85546875" style="10"/>
  </cols>
  <sheetData>
    <row r="2" spans="1:20" s="1" customFormat="1" ht="12.75" x14ac:dyDescent="0.2">
      <c r="A2" s="161" t="s">
        <v>0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</row>
    <row r="3" spans="1:20" s="1" customFormat="1" ht="12.75" x14ac:dyDescent="0.2">
      <c r="A3" s="161" t="s">
        <v>111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</row>
    <row r="4" spans="1:20" s="1" customFormat="1" ht="12.75" x14ac:dyDescent="0.2">
      <c r="A4" s="161" t="s">
        <v>1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</row>
    <row r="5" spans="1:20" s="1" customFormat="1" ht="12.75" x14ac:dyDescent="0.2">
      <c r="A5" s="145"/>
      <c r="B5" s="145"/>
      <c r="C5" s="145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45"/>
      <c r="P5" s="105"/>
      <c r="Q5" s="106"/>
      <c r="R5" s="107"/>
    </row>
    <row r="6" spans="1:20" s="1" customFormat="1" ht="12.75" x14ac:dyDescent="0.2">
      <c r="A6" s="162" t="s">
        <v>2</v>
      </c>
      <c r="B6" s="164" t="s">
        <v>26</v>
      </c>
      <c r="C6" s="164"/>
      <c r="D6" s="165" t="s">
        <v>48</v>
      </c>
      <c r="E6" s="166"/>
      <c r="F6" s="166"/>
      <c r="G6" s="166"/>
      <c r="H6" s="166"/>
      <c r="I6" s="166"/>
      <c r="J6" s="166"/>
      <c r="K6" s="166"/>
      <c r="L6" s="166"/>
      <c r="M6" s="166"/>
      <c r="N6" s="167"/>
      <c r="O6" s="164" t="s">
        <v>116</v>
      </c>
      <c r="P6" s="164"/>
      <c r="Q6" s="164" t="s">
        <v>117</v>
      </c>
      <c r="R6" s="164"/>
    </row>
    <row r="7" spans="1:20" s="1" customFormat="1" ht="12.75" x14ac:dyDescent="0.2">
      <c r="A7" s="163"/>
      <c r="B7" s="108" t="s">
        <v>112</v>
      </c>
      <c r="C7" s="146" t="s">
        <v>113</v>
      </c>
      <c r="D7" s="110" t="s">
        <v>47</v>
      </c>
      <c r="E7" s="110" t="s">
        <v>59</v>
      </c>
      <c r="F7" s="110" t="s">
        <v>64</v>
      </c>
      <c r="G7" s="110" t="s">
        <v>73</v>
      </c>
      <c r="H7" s="110" t="s">
        <v>75</v>
      </c>
      <c r="I7" s="110" t="s">
        <v>82</v>
      </c>
      <c r="J7" s="110" t="s">
        <v>92</v>
      </c>
      <c r="K7" s="110" t="s">
        <v>96</v>
      </c>
      <c r="L7" s="110" t="s">
        <v>104</v>
      </c>
      <c r="M7" s="110" t="s">
        <v>114</v>
      </c>
      <c r="N7" s="110" t="s">
        <v>115</v>
      </c>
      <c r="O7" s="111" t="s">
        <v>3</v>
      </c>
      <c r="P7" s="112" t="s">
        <v>4</v>
      </c>
      <c r="Q7" s="111" t="s">
        <v>3</v>
      </c>
      <c r="R7" s="112" t="s">
        <v>4</v>
      </c>
    </row>
    <row r="8" spans="1:20" s="1" customFormat="1" ht="12.75" x14ac:dyDescent="0.2">
      <c r="A8" s="113" t="s">
        <v>5</v>
      </c>
      <c r="B8" s="114">
        <v>16014.603100000002</v>
      </c>
      <c r="C8" s="114">
        <v>309434.03797000006</v>
      </c>
      <c r="D8" s="114">
        <v>6250.6358399999999</v>
      </c>
      <c r="E8" s="114">
        <v>0</v>
      </c>
      <c r="F8" s="114">
        <v>170321.55650999999</v>
      </c>
      <c r="G8" s="114">
        <v>10198.638220000001</v>
      </c>
      <c r="H8" s="114">
        <v>15741.209199999999</v>
      </c>
      <c r="I8" s="114">
        <v>7491.2004800000004</v>
      </c>
      <c r="J8" s="114">
        <v>206894.73319</v>
      </c>
      <c r="K8" s="114">
        <v>161554.24171</v>
      </c>
      <c r="L8" s="114">
        <v>85339.653999999995</v>
      </c>
      <c r="M8" s="114">
        <v>141.55600000000001</v>
      </c>
      <c r="N8" s="114">
        <v>663933.42514999991</v>
      </c>
      <c r="O8" s="115">
        <v>-15873.047100000002</v>
      </c>
      <c r="P8" s="116">
        <v>-0.9911608174666533</v>
      </c>
      <c r="Q8" s="117">
        <v>354499.38717999985</v>
      </c>
      <c r="R8" s="118">
        <v>1.1456379831567491</v>
      </c>
      <c r="S8" s="9"/>
      <c r="T8" s="9"/>
    </row>
    <row r="9" spans="1:20" s="1" customFormat="1" ht="12.75" x14ac:dyDescent="0.2">
      <c r="A9" s="113" t="s">
        <v>6</v>
      </c>
      <c r="B9" s="114">
        <v>54432.53282</v>
      </c>
      <c r="C9" s="114">
        <v>581254.09540999995</v>
      </c>
      <c r="D9" s="114">
        <v>32861.051140000003</v>
      </c>
      <c r="E9" s="114">
        <v>85560.678280000007</v>
      </c>
      <c r="F9" s="114">
        <v>124420.28664000001</v>
      </c>
      <c r="G9" s="114">
        <v>387859.2635</v>
      </c>
      <c r="H9" s="114">
        <v>51368.860229999998</v>
      </c>
      <c r="I9" s="114">
        <v>212627.73156000001</v>
      </c>
      <c r="J9" s="114">
        <v>112705.86010999999</v>
      </c>
      <c r="K9" s="114">
        <v>26768.00649</v>
      </c>
      <c r="L9" s="114">
        <v>57118.22941</v>
      </c>
      <c r="M9" s="114">
        <v>53844.370840000003</v>
      </c>
      <c r="N9" s="114">
        <v>1145134.3381999999</v>
      </c>
      <c r="O9" s="115">
        <v>-588.16197999999713</v>
      </c>
      <c r="P9" s="116">
        <v>-1.0805339188329821E-2</v>
      </c>
      <c r="Q9" s="117">
        <v>563880.24278999993</v>
      </c>
      <c r="R9" s="118">
        <v>0.97010971147180469</v>
      </c>
      <c r="S9" s="9"/>
      <c r="T9" s="9"/>
    </row>
    <row r="10" spans="1:20" s="1" customFormat="1" ht="12.75" x14ac:dyDescent="0.2">
      <c r="A10" s="113" t="s">
        <v>7</v>
      </c>
      <c r="B10" s="114">
        <v>13410.330960000001</v>
      </c>
      <c r="C10" s="114">
        <v>168520.26439999999</v>
      </c>
      <c r="D10" s="114">
        <v>26886.793420000002</v>
      </c>
      <c r="E10" s="114">
        <v>15769.36759</v>
      </c>
      <c r="F10" s="114">
        <v>11776.734390000001</v>
      </c>
      <c r="G10" s="114">
        <v>22876.497620000002</v>
      </c>
      <c r="H10" s="114">
        <v>34317.567849999992</v>
      </c>
      <c r="I10" s="114">
        <v>24119.220570000001</v>
      </c>
      <c r="J10" s="114">
        <v>11986.90422</v>
      </c>
      <c r="K10" s="114">
        <v>28455.244210000001</v>
      </c>
      <c r="L10" s="114">
        <v>23937.440050000001</v>
      </c>
      <c r="M10" s="114">
        <v>38735.782050000002</v>
      </c>
      <c r="N10" s="114">
        <v>238861.55197000003</v>
      </c>
      <c r="O10" s="115">
        <v>25325.451090000002</v>
      </c>
      <c r="P10" s="116">
        <v>1.8885030627163579</v>
      </c>
      <c r="Q10" s="117">
        <v>70341.287570000044</v>
      </c>
      <c r="R10" s="118">
        <v>0.41740551393295844</v>
      </c>
      <c r="S10" s="9"/>
      <c r="T10" s="9"/>
    </row>
    <row r="11" spans="1:20" s="1" customFormat="1" ht="12.75" x14ac:dyDescent="0.2">
      <c r="A11" s="113" t="s">
        <v>8</v>
      </c>
      <c r="B11" s="114">
        <v>36036.228120000007</v>
      </c>
      <c r="C11" s="114">
        <v>472750.58364999993</v>
      </c>
      <c r="D11" s="114">
        <v>43564.270120000008</v>
      </c>
      <c r="E11" s="114">
        <v>29857.227700000003</v>
      </c>
      <c r="F11" s="114">
        <v>42809.18735</v>
      </c>
      <c r="G11" s="114">
        <v>53862.198850000001</v>
      </c>
      <c r="H11" s="114">
        <v>43688.540349999996</v>
      </c>
      <c r="I11" s="114">
        <v>38901.55384</v>
      </c>
      <c r="J11" s="114">
        <v>55453.322289999996</v>
      </c>
      <c r="K11" s="114">
        <v>44087.991840000002</v>
      </c>
      <c r="L11" s="114">
        <v>69623.33520999999</v>
      </c>
      <c r="M11" s="114">
        <v>46533.894480000003</v>
      </c>
      <c r="N11" s="114">
        <v>468381.52203000005</v>
      </c>
      <c r="O11" s="115">
        <v>10497.666359999996</v>
      </c>
      <c r="P11" s="116">
        <v>0.29130868871855697</v>
      </c>
      <c r="Q11" s="117">
        <v>-4369.0616199998767</v>
      </c>
      <c r="R11" s="118">
        <v>-9.2417900074651671E-3</v>
      </c>
      <c r="S11" s="9"/>
      <c r="T11" s="9"/>
    </row>
    <row r="12" spans="1:20" s="1" customFormat="1" ht="12.75" x14ac:dyDescent="0.2">
      <c r="A12" s="113" t="s">
        <v>9</v>
      </c>
      <c r="B12" s="114">
        <v>6662.9649399999998</v>
      </c>
      <c r="C12" s="114">
        <v>51320.185400000002</v>
      </c>
      <c r="D12" s="114">
        <v>6521.5892199999998</v>
      </c>
      <c r="E12" s="114">
        <v>3897.8927800000001</v>
      </c>
      <c r="F12" s="114">
        <v>3867.4938499999998</v>
      </c>
      <c r="G12" s="114">
        <v>1584.4970800000001</v>
      </c>
      <c r="H12" s="114">
        <v>1524.61176</v>
      </c>
      <c r="I12" s="114">
        <v>8556.5805099999998</v>
      </c>
      <c r="J12" s="114">
        <v>4177.9874900000004</v>
      </c>
      <c r="K12" s="114">
        <v>10659.36335</v>
      </c>
      <c r="L12" s="114">
        <v>4358.8300300000001</v>
      </c>
      <c r="M12" s="114">
        <v>9713.2223599999998</v>
      </c>
      <c r="N12" s="114">
        <v>54862.068429999999</v>
      </c>
      <c r="O12" s="115">
        <v>3050.2574199999999</v>
      </c>
      <c r="P12" s="116">
        <v>0.45779280657598664</v>
      </c>
      <c r="Q12" s="117">
        <v>3541.8830299999972</v>
      </c>
      <c r="R12" s="118">
        <v>6.9015398178978504E-2</v>
      </c>
      <c r="S12" s="9"/>
      <c r="T12" s="9"/>
    </row>
    <row r="13" spans="1:20" s="1" customFormat="1" ht="12.75" x14ac:dyDescent="0.2">
      <c r="A13" s="113" t="s">
        <v>10</v>
      </c>
      <c r="B13" s="114">
        <v>583.04283999999996</v>
      </c>
      <c r="C13" s="114">
        <v>10778.856890000001</v>
      </c>
      <c r="D13" s="114">
        <v>289.27787000000001</v>
      </c>
      <c r="E13" s="114">
        <v>2999.098</v>
      </c>
      <c r="F13" s="114">
        <v>646.27456000000006</v>
      </c>
      <c r="G13" s="114">
        <v>3511.1506900000004</v>
      </c>
      <c r="H13" s="114">
        <v>1681.15534</v>
      </c>
      <c r="I13" s="114">
        <v>496.06508999999994</v>
      </c>
      <c r="J13" s="114">
        <v>481.72864000000004</v>
      </c>
      <c r="K13" s="114">
        <v>281.04252000000002</v>
      </c>
      <c r="L13" s="114">
        <v>259.86063999999999</v>
      </c>
      <c r="M13" s="114">
        <v>675.2183</v>
      </c>
      <c r="N13" s="114">
        <v>11320.871650000001</v>
      </c>
      <c r="O13" s="115">
        <v>92.175460000000044</v>
      </c>
      <c r="P13" s="116">
        <v>0.15809380319291821</v>
      </c>
      <c r="Q13" s="117">
        <v>542.01476000000002</v>
      </c>
      <c r="R13" s="118">
        <v>5.0284994552887152E-2</v>
      </c>
      <c r="S13" s="9"/>
      <c r="T13" s="9"/>
    </row>
    <row r="14" spans="1:20" s="1" customFormat="1" ht="12.75" x14ac:dyDescent="0.2">
      <c r="A14" s="113" t="s">
        <v>11</v>
      </c>
      <c r="B14" s="114">
        <v>876265.48959999997</v>
      </c>
      <c r="C14" s="114">
        <v>8672898.757720001</v>
      </c>
      <c r="D14" s="114">
        <v>991915.07775000005</v>
      </c>
      <c r="E14" s="114">
        <v>853773.89933000004</v>
      </c>
      <c r="F14" s="114">
        <v>917251.27511000005</v>
      </c>
      <c r="G14" s="114">
        <v>880399.30666999996</v>
      </c>
      <c r="H14" s="114">
        <v>888790.22607000009</v>
      </c>
      <c r="I14" s="114">
        <v>877312.49750000006</v>
      </c>
      <c r="J14" s="114">
        <v>844887.38861999998</v>
      </c>
      <c r="K14" s="114">
        <v>834065.8215699998</v>
      </c>
      <c r="L14" s="114">
        <v>833744.93134000013</v>
      </c>
      <c r="M14" s="114">
        <v>1052017.3632299998</v>
      </c>
      <c r="N14" s="114">
        <v>8974157.7871899996</v>
      </c>
      <c r="O14" s="115">
        <v>175751.87362999981</v>
      </c>
      <c r="P14" s="116">
        <v>0.20056920615489204</v>
      </c>
      <c r="Q14" s="117">
        <v>301259.02946999855</v>
      </c>
      <c r="R14" s="118">
        <v>3.4735679256239438E-2</v>
      </c>
      <c r="S14" s="9"/>
      <c r="T14" s="9"/>
    </row>
    <row r="15" spans="1:20" s="1" customFormat="1" ht="12.75" x14ac:dyDescent="0.2">
      <c r="A15" s="113" t="s">
        <v>12</v>
      </c>
      <c r="B15" s="114">
        <v>249484.68306000001</v>
      </c>
      <c r="C15" s="114">
        <v>2628627.2215</v>
      </c>
      <c r="D15" s="114">
        <v>280349.67566000001</v>
      </c>
      <c r="E15" s="114">
        <v>323200.42140999995</v>
      </c>
      <c r="F15" s="114">
        <v>341959.32193999999</v>
      </c>
      <c r="G15" s="114">
        <v>303871.33487999992</v>
      </c>
      <c r="H15" s="114">
        <v>397716.68358000007</v>
      </c>
      <c r="I15" s="114">
        <v>279737.05187000002</v>
      </c>
      <c r="J15" s="114">
        <v>179057.11137999999</v>
      </c>
      <c r="K15" s="114">
        <v>299725.99952999997</v>
      </c>
      <c r="L15" s="114">
        <v>445819.75579000002</v>
      </c>
      <c r="M15" s="114">
        <v>431754.91852999997</v>
      </c>
      <c r="N15" s="114">
        <v>3283192.2745699999</v>
      </c>
      <c r="O15" s="115">
        <v>182270.23546999996</v>
      </c>
      <c r="P15" s="116">
        <v>0.73058687705555347</v>
      </c>
      <c r="Q15" s="117">
        <v>654565.05306999991</v>
      </c>
      <c r="R15" s="118">
        <v>0.24901402820308571</v>
      </c>
      <c r="S15" s="9"/>
      <c r="T15" s="9"/>
    </row>
    <row r="16" spans="1:20" s="1" customFormat="1" ht="12.75" x14ac:dyDescent="0.2">
      <c r="A16" s="113" t="s">
        <v>13</v>
      </c>
      <c r="B16" s="114">
        <v>217169.52687</v>
      </c>
      <c r="C16" s="114">
        <v>2203188.67086</v>
      </c>
      <c r="D16" s="114">
        <v>199940.23550000001</v>
      </c>
      <c r="E16" s="114">
        <v>176069.30187999998</v>
      </c>
      <c r="F16" s="114">
        <v>191276.84687000001</v>
      </c>
      <c r="G16" s="114">
        <v>213565.69193</v>
      </c>
      <c r="H16" s="114">
        <v>232636.74437999999</v>
      </c>
      <c r="I16" s="114">
        <v>181712.08559</v>
      </c>
      <c r="J16" s="114">
        <v>198616.59721999997</v>
      </c>
      <c r="K16" s="114">
        <v>191877.18662999998</v>
      </c>
      <c r="L16" s="114">
        <v>192598.53050999998</v>
      </c>
      <c r="M16" s="114">
        <v>204710.16304999997</v>
      </c>
      <c r="N16" s="114">
        <v>1983003.3835599995</v>
      </c>
      <c r="O16" s="115">
        <v>-12459.363820000028</v>
      </c>
      <c r="P16" s="116">
        <v>-5.737160272701769E-2</v>
      </c>
      <c r="Q16" s="117">
        <v>-220185.28730000043</v>
      </c>
      <c r="R16" s="118">
        <v>-9.993936979262541E-2</v>
      </c>
      <c r="S16" s="9"/>
      <c r="T16" s="9"/>
    </row>
    <row r="17" spans="1:22" s="1" customFormat="1" ht="12.75" x14ac:dyDescent="0.2">
      <c r="A17" s="113" t="s">
        <v>14</v>
      </c>
      <c r="B17" s="114">
        <v>204364.92313000004</v>
      </c>
      <c r="C17" s="114">
        <v>2352421.5031099999</v>
      </c>
      <c r="D17" s="114">
        <v>239842.67751000001</v>
      </c>
      <c r="E17" s="114">
        <v>137470.67965000001</v>
      </c>
      <c r="F17" s="114">
        <v>229439.37804000001</v>
      </c>
      <c r="G17" s="114">
        <v>200323.88247000004</v>
      </c>
      <c r="H17" s="114">
        <v>166904.13582</v>
      </c>
      <c r="I17" s="114">
        <v>225479.18954999998</v>
      </c>
      <c r="J17" s="114">
        <v>205451.44619000002</v>
      </c>
      <c r="K17" s="114">
        <v>221558.84112</v>
      </c>
      <c r="L17" s="114">
        <v>182796.49677</v>
      </c>
      <c r="M17" s="114">
        <v>238894.96534</v>
      </c>
      <c r="N17" s="114">
        <v>2048161.69246</v>
      </c>
      <c r="O17" s="115">
        <v>34530.042209999956</v>
      </c>
      <c r="P17" s="116">
        <v>0.16896266580950781</v>
      </c>
      <c r="Q17" s="117">
        <v>-304259.81064999988</v>
      </c>
      <c r="R17" s="118">
        <v>-0.12933898548697831</v>
      </c>
      <c r="S17" s="9"/>
      <c r="T17" s="9"/>
    </row>
    <row r="18" spans="1:22" s="1" customFormat="1" ht="12.75" x14ac:dyDescent="0.2">
      <c r="A18" s="113" t="s">
        <v>15</v>
      </c>
      <c r="B18" s="114">
        <v>284669.07595999999</v>
      </c>
      <c r="C18" s="114">
        <v>2564635.1124</v>
      </c>
      <c r="D18" s="114">
        <v>208837.62628</v>
      </c>
      <c r="E18" s="114">
        <v>207395.99909999999</v>
      </c>
      <c r="F18" s="114">
        <v>267222.20399999997</v>
      </c>
      <c r="G18" s="114">
        <v>247050.21326999998</v>
      </c>
      <c r="H18" s="114">
        <v>283008.76963</v>
      </c>
      <c r="I18" s="114">
        <v>250253.56195999996</v>
      </c>
      <c r="J18" s="114">
        <v>244760.00211</v>
      </c>
      <c r="K18" s="114">
        <v>282835.43387000001</v>
      </c>
      <c r="L18" s="114">
        <v>251943.29180000001</v>
      </c>
      <c r="M18" s="114">
        <v>277157.19545999996</v>
      </c>
      <c r="N18" s="114">
        <v>2520464.2974800002</v>
      </c>
      <c r="O18" s="115">
        <v>-7511.8805000000284</v>
      </c>
      <c r="P18" s="116">
        <v>-2.6388115655581634E-2</v>
      </c>
      <c r="Q18" s="117">
        <v>-44170.814919999801</v>
      </c>
      <c r="R18" s="118">
        <v>-1.7223040699409498E-2</v>
      </c>
      <c r="S18" s="9"/>
      <c r="T18" s="9"/>
    </row>
    <row r="19" spans="1:22" s="13" customFormat="1" ht="12.75" x14ac:dyDescent="0.2">
      <c r="A19" s="108" t="s">
        <v>16</v>
      </c>
      <c r="B19" s="119">
        <v>1959093.4014000001</v>
      </c>
      <c r="C19" s="120">
        <v>20015829.289310001</v>
      </c>
      <c r="D19" s="119">
        <v>2037258.9103100002</v>
      </c>
      <c r="E19" s="119">
        <v>1835994.5657200003</v>
      </c>
      <c r="F19" s="119">
        <v>2300990.55926</v>
      </c>
      <c r="G19" s="119">
        <v>2325102.6751800003</v>
      </c>
      <c r="H19" s="119">
        <v>2117378.5042099999</v>
      </c>
      <c r="I19" s="119">
        <v>2106686.7385200001</v>
      </c>
      <c r="J19" s="119">
        <v>2064473.08146</v>
      </c>
      <c r="K19" s="119">
        <v>2101869.1728399997</v>
      </c>
      <c r="L19" s="119">
        <v>2147540.35555</v>
      </c>
      <c r="M19" s="119">
        <v>2354178.64964</v>
      </c>
      <c r="N19" s="120">
        <v>21391473.212689999</v>
      </c>
      <c r="O19" s="121">
        <v>395085.24823999987</v>
      </c>
      <c r="P19" s="122">
        <v>0.20166738755674718</v>
      </c>
      <c r="Q19" s="123">
        <v>1375643.9233799987</v>
      </c>
      <c r="R19" s="124">
        <v>6.8727800557067065E-2</v>
      </c>
      <c r="S19" s="67"/>
      <c r="T19" s="67"/>
    </row>
    <row r="20" spans="1:22" s="1" customFormat="1" ht="12.75" x14ac:dyDescent="0.2">
      <c r="A20" s="125"/>
      <c r="B20" s="126"/>
      <c r="C20" s="126"/>
      <c r="D20" s="127"/>
      <c r="E20" s="127"/>
      <c r="F20" s="127"/>
      <c r="G20" s="127"/>
      <c r="H20" s="127"/>
      <c r="I20" s="128"/>
      <c r="J20" s="128"/>
      <c r="K20" s="128"/>
      <c r="L20" s="128"/>
      <c r="M20" s="128"/>
      <c r="N20" s="127"/>
      <c r="O20" s="125"/>
      <c r="P20" s="107"/>
      <c r="Q20" s="106"/>
      <c r="R20" s="107"/>
      <c r="S20" s="9"/>
      <c r="T20" s="9"/>
    </row>
    <row r="21" spans="1:22" s="1" customFormat="1" ht="12.75" x14ac:dyDescent="0.2">
      <c r="A21" s="125" t="s">
        <v>17</v>
      </c>
      <c r="B21" s="129"/>
      <c r="C21" s="129"/>
      <c r="D21" s="127"/>
      <c r="E21" s="127"/>
      <c r="F21" s="128"/>
      <c r="G21" s="128"/>
      <c r="H21" s="128"/>
      <c r="I21" s="128"/>
      <c r="J21" s="128"/>
      <c r="K21" s="128"/>
      <c r="L21" s="128"/>
      <c r="M21" s="128"/>
      <c r="N21" s="128"/>
      <c r="O21" s="130"/>
      <c r="P21" s="107"/>
      <c r="Q21" s="130"/>
      <c r="R21" s="107"/>
      <c r="S21" s="9"/>
      <c r="T21" s="9"/>
    </row>
    <row r="22" spans="1:22" s="1" customFormat="1" ht="12.75" x14ac:dyDescent="0.2">
      <c r="A22" s="125" t="s">
        <v>18</v>
      </c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31"/>
      <c r="Q22" s="128"/>
      <c r="R22" s="131"/>
      <c r="S22" s="9"/>
      <c r="T22" s="9"/>
    </row>
    <row r="23" spans="1:22" s="1" customFormat="1" ht="12.75" x14ac:dyDescent="0.2">
      <c r="A23" s="125" t="s">
        <v>19</v>
      </c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5"/>
      <c r="T23" s="9"/>
    </row>
    <row r="24" spans="1:22" s="1" customFormat="1" ht="12.75" x14ac:dyDescent="0.2">
      <c r="A24" s="125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</row>
    <row r="25" spans="1:22" ht="12.75" x14ac:dyDescent="0.2">
      <c r="A25" s="132"/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3"/>
      <c r="Q25" s="134"/>
      <c r="R25" s="133"/>
    </row>
    <row r="26" spans="1:22" ht="12.75" x14ac:dyDescent="0.2">
      <c r="A26" s="132"/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3"/>
      <c r="Q26" s="134"/>
      <c r="R26" s="133"/>
    </row>
    <row r="27" spans="1:22" s="1" customFormat="1" ht="12.75" x14ac:dyDescent="0.2">
      <c r="A27" s="161" t="s">
        <v>0</v>
      </c>
      <c r="B27" s="161"/>
      <c r="C27" s="161"/>
      <c r="D27" s="161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</row>
    <row r="28" spans="1:22" s="1" customFormat="1" ht="12.75" x14ac:dyDescent="0.2">
      <c r="A28" s="161" t="s">
        <v>111</v>
      </c>
      <c r="B28" s="161"/>
      <c r="C28" s="161"/>
      <c r="D28" s="161"/>
      <c r="E28" s="161"/>
      <c r="F28" s="161"/>
      <c r="G28" s="161"/>
      <c r="H28" s="161"/>
      <c r="I28" s="161"/>
      <c r="J28" s="161"/>
      <c r="K28" s="161"/>
      <c r="L28" s="161"/>
      <c r="M28" s="161"/>
      <c r="N28" s="161"/>
      <c r="O28" s="161"/>
      <c r="P28" s="161"/>
      <c r="Q28" s="161"/>
      <c r="R28" s="161"/>
    </row>
    <row r="29" spans="1:22" s="1" customFormat="1" ht="12.75" x14ac:dyDescent="0.2">
      <c r="A29" s="161" t="s">
        <v>1</v>
      </c>
      <c r="B29" s="161"/>
      <c r="C29" s="161"/>
      <c r="D29" s="161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1"/>
    </row>
    <row r="30" spans="1:22" s="1" customFormat="1" ht="12.75" x14ac:dyDescent="0.2">
      <c r="A30" s="145"/>
      <c r="B30" s="145"/>
      <c r="C30" s="145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45"/>
      <c r="P30" s="107"/>
      <c r="Q30" s="106"/>
      <c r="R30" s="107"/>
    </row>
    <row r="31" spans="1:22" s="1" customFormat="1" ht="12.75" x14ac:dyDescent="0.2">
      <c r="A31" s="162" t="s">
        <v>2</v>
      </c>
      <c r="B31" s="164" t="s">
        <v>27</v>
      </c>
      <c r="C31" s="164"/>
      <c r="D31" s="165" t="s">
        <v>50</v>
      </c>
      <c r="E31" s="166"/>
      <c r="F31" s="166"/>
      <c r="G31" s="166"/>
      <c r="H31" s="166"/>
      <c r="I31" s="166"/>
      <c r="J31" s="166"/>
      <c r="K31" s="166"/>
      <c r="L31" s="166"/>
      <c r="M31" s="166"/>
      <c r="N31" s="167"/>
      <c r="O31" s="164" t="s">
        <v>116</v>
      </c>
      <c r="P31" s="164"/>
      <c r="Q31" s="164" t="s">
        <v>117</v>
      </c>
      <c r="R31" s="164"/>
    </row>
    <row r="32" spans="1:22" s="1" customFormat="1" ht="12.75" x14ac:dyDescent="0.2">
      <c r="A32" s="163"/>
      <c r="B32" s="108" t="s">
        <v>112</v>
      </c>
      <c r="C32" s="146" t="s">
        <v>113</v>
      </c>
      <c r="D32" s="110" t="s">
        <v>47</v>
      </c>
      <c r="E32" s="110" t="s">
        <v>59</v>
      </c>
      <c r="F32" s="110" t="s">
        <v>64</v>
      </c>
      <c r="G32" s="110" t="s">
        <v>73</v>
      </c>
      <c r="H32" s="110" t="s">
        <v>75</v>
      </c>
      <c r="I32" s="110" t="s">
        <v>82</v>
      </c>
      <c r="J32" s="110" t="s">
        <v>92</v>
      </c>
      <c r="K32" s="110" t="s">
        <v>96</v>
      </c>
      <c r="L32" s="110" t="s">
        <v>104</v>
      </c>
      <c r="M32" s="110" t="s">
        <v>114</v>
      </c>
      <c r="N32" s="110" t="s">
        <v>115</v>
      </c>
      <c r="O32" s="111" t="s">
        <v>3</v>
      </c>
      <c r="P32" s="112" t="s">
        <v>4</v>
      </c>
      <c r="Q32" s="111" t="s">
        <v>3</v>
      </c>
      <c r="R32" s="112" t="s">
        <v>4</v>
      </c>
      <c r="V32" s="37"/>
    </row>
    <row r="33" spans="1:18" s="1" customFormat="1" ht="12.75" x14ac:dyDescent="0.2">
      <c r="A33" s="113" t="s">
        <v>5</v>
      </c>
      <c r="B33" s="135">
        <v>10037.178310000001</v>
      </c>
      <c r="C33" s="114">
        <v>92898.646359999999</v>
      </c>
      <c r="D33" s="135">
        <v>0</v>
      </c>
      <c r="E33" s="135">
        <v>0</v>
      </c>
      <c r="F33" s="135">
        <v>170201.55650999999</v>
      </c>
      <c r="G33" s="135">
        <v>10000</v>
      </c>
      <c r="H33" s="135">
        <v>0</v>
      </c>
      <c r="I33" s="135">
        <v>644.04201999999998</v>
      </c>
      <c r="J33" s="114">
        <v>200000</v>
      </c>
      <c r="K33" s="114">
        <v>150000</v>
      </c>
      <c r="L33" s="114">
        <v>65000</v>
      </c>
      <c r="M33" s="114">
        <v>0</v>
      </c>
      <c r="N33" s="114">
        <v>595845.59852999996</v>
      </c>
      <c r="O33" s="115">
        <v>-10037.178310000001</v>
      </c>
      <c r="P33" s="116">
        <v>-1</v>
      </c>
      <c r="Q33" s="117">
        <v>502946.95216999995</v>
      </c>
      <c r="R33" s="118">
        <v>5.41393197723231</v>
      </c>
    </row>
    <row r="34" spans="1:18" s="1" customFormat="1" ht="12.75" x14ac:dyDescent="0.2">
      <c r="A34" s="113" t="s">
        <v>6</v>
      </c>
      <c r="B34" s="135">
        <v>14000</v>
      </c>
      <c r="C34" s="114">
        <v>47725.122750000002</v>
      </c>
      <c r="D34" s="135">
        <v>1100</v>
      </c>
      <c r="E34" s="135">
        <v>0</v>
      </c>
      <c r="F34" s="135">
        <v>1100</v>
      </c>
      <c r="G34" s="135">
        <v>55000</v>
      </c>
      <c r="H34" s="135">
        <v>24000</v>
      </c>
      <c r="I34" s="135">
        <v>12577.666999999999</v>
      </c>
      <c r="J34" s="114">
        <v>26078.125</v>
      </c>
      <c r="K34" s="114">
        <v>6625</v>
      </c>
      <c r="L34" s="114">
        <v>4660</v>
      </c>
      <c r="M34" s="114">
        <v>9445</v>
      </c>
      <c r="N34" s="114">
        <v>140585.79200000002</v>
      </c>
      <c r="O34" s="115">
        <v>-4555</v>
      </c>
      <c r="P34" s="116">
        <v>-0.3253571428571429</v>
      </c>
      <c r="Q34" s="117">
        <v>92860.669250000006</v>
      </c>
      <c r="R34" s="118">
        <v>1.9457397676363235</v>
      </c>
    </row>
    <row r="35" spans="1:18" s="1" customFormat="1" ht="12.75" x14ac:dyDescent="0.2">
      <c r="A35" s="113" t="s">
        <v>7</v>
      </c>
      <c r="B35" s="136">
        <v>1809.808</v>
      </c>
      <c r="C35" s="114">
        <v>40892.288999999997</v>
      </c>
      <c r="D35" s="136">
        <v>3325.2686100000001</v>
      </c>
      <c r="E35" s="136">
        <v>4601.6315700000005</v>
      </c>
      <c r="F35" s="136">
        <v>3106.2460000000001</v>
      </c>
      <c r="G35" s="136">
        <v>3466.5619100000004</v>
      </c>
      <c r="H35" s="136">
        <v>5307.8750499999996</v>
      </c>
      <c r="I35" s="136">
        <v>3107.66869</v>
      </c>
      <c r="J35" s="114">
        <v>3025.5950800000001</v>
      </c>
      <c r="K35" s="114">
        <v>6437.1455400000004</v>
      </c>
      <c r="L35" s="114">
        <v>7738.57438</v>
      </c>
      <c r="M35" s="114">
        <v>4259.0042899999999</v>
      </c>
      <c r="N35" s="114">
        <v>44375.571119999993</v>
      </c>
      <c r="O35" s="115">
        <v>2449.1962899999999</v>
      </c>
      <c r="P35" s="116">
        <v>1.3532906750329317</v>
      </c>
      <c r="Q35" s="117">
        <v>3483.2821199999962</v>
      </c>
      <c r="R35" s="118">
        <v>8.5181881601198661E-2</v>
      </c>
    </row>
    <row r="36" spans="1:18" s="1" customFormat="1" ht="12.75" x14ac:dyDescent="0.2">
      <c r="A36" s="113" t="s">
        <v>8</v>
      </c>
      <c r="B36" s="136">
        <v>10973.41827</v>
      </c>
      <c r="C36" s="114">
        <v>147909.36693999998</v>
      </c>
      <c r="D36" s="136">
        <v>14484.555880000002</v>
      </c>
      <c r="E36" s="136">
        <v>11474.013869999999</v>
      </c>
      <c r="F36" s="136">
        <v>11900.35799</v>
      </c>
      <c r="G36" s="136">
        <v>15091.8161</v>
      </c>
      <c r="H36" s="136">
        <v>16364.80927</v>
      </c>
      <c r="I36" s="136">
        <v>12800.52383</v>
      </c>
      <c r="J36" s="114">
        <v>14814.358880000002</v>
      </c>
      <c r="K36" s="114">
        <v>14338.685160000001</v>
      </c>
      <c r="L36" s="114">
        <v>25309.734940000002</v>
      </c>
      <c r="M36" s="114">
        <v>13312.762919999999</v>
      </c>
      <c r="N36" s="114">
        <v>149891.61884000001</v>
      </c>
      <c r="O36" s="115">
        <v>2339.3446499999991</v>
      </c>
      <c r="P36" s="116">
        <v>0.21318285628421596</v>
      </c>
      <c r="Q36" s="117">
        <v>1982.251900000032</v>
      </c>
      <c r="R36" s="118">
        <v>1.340180098806143E-2</v>
      </c>
    </row>
    <row r="37" spans="1:18" s="1" customFormat="1" ht="12.75" x14ac:dyDescent="0.2">
      <c r="A37" s="113" t="s">
        <v>9</v>
      </c>
      <c r="B37" s="136">
        <v>0</v>
      </c>
      <c r="C37" s="114">
        <v>5</v>
      </c>
      <c r="D37" s="136">
        <v>0</v>
      </c>
      <c r="E37" s="136">
        <v>0</v>
      </c>
      <c r="F37" s="136">
        <v>0</v>
      </c>
      <c r="G37" s="136">
        <v>0</v>
      </c>
      <c r="H37" s="136">
        <v>0</v>
      </c>
      <c r="I37" s="136">
        <v>0</v>
      </c>
      <c r="J37" s="114">
        <v>0</v>
      </c>
      <c r="K37" s="114">
        <v>0</v>
      </c>
      <c r="L37" s="114">
        <v>0</v>
      </c>
      <c r="M37" s="114">
        <v>0</v>
      </c>
      <c r="N37" s="114">
        <v>0</v>
      </c>
      <c r="O37" s="115">
        <v>0</v>
      </c>
      <c r="P37" s="116">
        <v>0</v>
      </c>
      <c r="Q37" s="117">
        <v>-5</v>
      </c>
      <c r="R37" s="118">
        <v>-1</v>
      </c>
    </row>
    <row r="38" spans="1:18" s="1" customFormat="1" ht="12.75" x14ac:dyDescent="0.2">
      <c r="A38" s="113" t="s">
        <v>10</v>
      </c>
      <c r="B38" s="136">
        <v>0</v>
      </c>
      <c r="C38" s="114">
        <v>35</v>
      </c>
      <c r="D38" s="136">
        <v>0</v>
      </c>
      <c r="E38" s="136">
        <v>0</v>
      </c>
      <c r="F38" s="136">
        <v>0</v>
      </c>
      <c r="G38" s="136">
        <v>20</v>
      </c>
      <c r="H38" s="136">
        <v>0</v>
      </c>
      <c r="I38" s="136">
        <v>0</v>
      </c>
      <c r="J38" s="114">
        <v>0</v>
      </c>
      <c r="K38" s="114">
        <v>0</v>
      </c>
      <c r="L38" s="114">
        <v>0</v>
      </c>
      <c r="M38" s="114">
        <v>20</v>
      </c>
      <c r="N38" s="114">
        <v>40</v>
      </c>
      <c r="O38" s="115">
        <v>20</v>
      </c>
      <c r="P38" s="116">
        <v>0</v>
      </c>
      <c r="Q38" s="117">
        <v>5</v>
      </c>
      <c r="R38" s="118">
        <v>0.14285714285714279</v>
      </c>
    </row>
    <row r="39" spans="1:18" s="1" customFormat="1" ht="12.75" x14ac:dyDescent="0.2">
      <c r="A39" s="113" t="s">
        <v>11</v>
      </c>
      <c r="B39" s="136">
        <v>25416.067870000003</v>
      </c>
      <c r="C39" s="114">
        <v>208446.50029</v>
      </c>
      <c r="D39" s="136">
        <v>9779.1919499999985</v>
      </c>
      <c r="E39" s="136">
        <v>6655.9003900000007</v>
      </c>
      <c r="F39" s="136">
        <v>2840.6681399999998</v>
      </c>
      <c r="G39" s="136">
        <v>4322.6678499999998</v>
      </c>
      <c r="H39" s="136">
        <v>6195.02513</v>
      </c>
      <c r="I39" s="136">
        <v>13860.240159999999</v>
      </c>
      <c r="J39" s="114">
        <v>5999.6203700000005</v>
      </c>
      <c r="K39" s="114">
        <v>16422.241180000001</v>
      </c>
      <c r="L39" s="114">
        <v>46188.888189999998</v>
      </c>
      <c r="M39" s="114">
        <v>6655.5136600000005</v>
      </c>
      <c r="N39" s="114">
        <v>118919.95701999999</v>
      </c>
      <c r="O39" s="115">
        <v>-18760.554210000002</v>
      </c>
      <c r="P39" s="116">
        <v>-0.73813755557932414</v>
      </c>
      <c r="Q39" s="117">
        <v>-89526.543270000009</v>
      </c>
      <c r="R39" s="118">
        <v>-0.42949410589981951</v>
      </c>
    </row>
    <row r="40" spans="1:18" s="1" customFormat="1" ht="12.75" x14ac:dyDescent="0.2">
      <c r="A40" s="113" t="s">
        <v>12</v>
      </c>
      <c r="B40" s="136">
        <v>21706.981600000003</v>
      </c>
      <c r="C40" s="114">
        <v>506786.94841000001</v>
      </c>
      <c r="D40" s="136">
        <v>25412.080170000001</v>
      </c>
      <c r="E40" s="136">
        <v>58421.481460000003</v>
      </c>
      <c r="F40" s="136">
        <v>40393.776130000006</v>
      </c>
      <c r="G40" s="136">
        <v>31068.918590000001</v>
      </c>
      <c r="H40" s="136">
        <v>29382.08366</v>
      </c>
      <c r="I40" s="136">
        <v>32769.345719999998</v>
      </c>
      <c r="J40" s="114">
        <v>34886.24944</v>
      </c>
      <c r="K40" s="114">
        <v>22785.465960000001</v>
      </c>
      <c r="L40" s="114">
        <v>11713.425310000001</v>
      </c>
      <c r="M40" s="114">
        <v>52998.280409999999</v>
      </c>
      <c r="N40" s="114">
        <v>339831.10685000004</v>
      </c>
      <c r="O40" s="115">
        <v>31291.298809999997</v>
      </c>
      <c r="P40" s="116">
        <v>1.4415315490017271</v>
      </c>
      <c r="Q40" s="117">
        <v>-166955.84155999997</v>
      </c>
      <c r="R40" s="118">
        <v>-0.32943989991022737</v>
      </c>
    </row>
    <row r="41" spans="1:18" s="1" customFormat="1" ht="12.75" x14ac:dyDescent="0.2">
      <c r="A41" s="113" t="s">
        <v>13</v>
      </c>
      <c r="B41" s="136">
        <v>32720.035170000003</v>
      </c>
      <c r="C41" s="114">
        <v>328693.13114999997</v>
      </c>
      <c r="D41" s="136">
        <v>39743.746829999996</v>
      </c>
      <c r="E41" s="136">
        <v>33052.988839999998</v>
      </c>
      <c r="F41" s="136">
        <v>36819.01526</v>
      </c>
      <c r="G41" s="136">
        <v>37798.618640000001</v>
      </c>
      <c r="H41" s="136">
        <v>41326.53484</v>
      </c>
      <c r="I41" s="136">
        <v>39999.153880000005</v>
      </c>
      <c r="J41" s="114">
        <v>42902.155129999999</v>
      </c>
      <c r="K41" s="114">
        <v>49697.864000000001</v>
      </c>
      <c r="L41" s="114">
        <v>43095.020449999996</v>
      </c>
      <c r="M41" s="114">
        <v>46471.45635</v>
      </c>
      <c r="N41" s="114">
        <v>410906.55421999999</v>
      </c>
      <c r="O41" s="115">
        <v>13751.421179999998</v>
      </c>
      <c r="P41" s="116">
        <v>0.42027525669068511</v>
      </c>
      <c r="Q41" s="117">
        <v>82213.423070000019</v>
      </c>
      <c r="R41" s="118">
        <v>0.25012212084371699</v>
      </c>
    </row>
    <row r="42" spans="1:18" s="1" customFormat="1" ht="12.75" x14ac:dyDescent="0.2">
      <c r="A42" s="113" t="s">
        <v>14</v>
      </c>
      <c r="B42" s="136">
        <v>2685.8395499999997</v>
      </c>
      <c r="C42" s="114">
        <v>31643.954450000001</v>
      </c>
      <c r="D42" s="136">
        <v>1636.9023</v>
      </c>
      <c r="E42" s="136">
        <v>1655.8173100000001</v>
      </c>
      <c r="F42" s="136">
        <v>6223.7905000000001</v>
      </c>
      <c r="G42" s="136">
        <v>1633.9428300000002</v>
      </c>
      <c r="H42" s="136">
        <v>5523.3992500000004</v>
      </c>
      <c r="I42" s="136">
        <v>1185.0561699999998</v>
      </c>
      <c r="J42" s="114">
        <v>842.06389999999999</v>
      </c>
      <c r="K42" s="114">
        <v>4156.8598099999999</v>
      </c>
      <c r="L42" s="114">
        <v>722.58630000000005</v>
      </c>
      <c r="M42" s="114">
        <v>802.2010600000001</v>
      </c>
      <c r="N42" s="114">
        <v>24382.619429999995</v>
      </c>
      <c r="O42" s="115">
        <v>-1883.6384899999996</v>
      </c>
      <c r="P42" s="116">
        <v>-0.70132204658316233</v>
      </c>
      <c r="Q42" s="117">
        <v>-7261.3350200000059</v>
      </c>
      <c r="R42" s="118">
        <v>-0.2294698986333551</v>
      </c>
    </row>
    <row r="43" spans="1:18" s="1" customFormat="1" ht="12.75" x14ac:dyDescent="0.2">
      <c r="A43" s="113" t="s">
        <v>15</v>
      </c>
      <c r="B43" s="136">
        <v>44362.731879999999</v>
      </c>
      <c r="C43" s="114">
        <v>408654.65468999994</v>
      </c>
      <c r="D43" s="136">
        <v>33227.458339999997</v>
      </c>
      <c r="E43" s="136">
        <v>32825.007210000003</v>
      </c>
      <c r="F43" s="136">
        <v>37720.025919999993</v>
      </c>
      <c r="G43" s="136">
        <v>38337.053110000001</v>
      </c>
      <c r="H43" s="136">
        <v>42133.638550000003</v>
      </c>
      <c r="I43" s="136">
        <v>35713.551169999992</v>
      </c>
      <c r="J43" s="114">
        <v>34186.881670000002</v>
      </c>
      <c r="K43" s="114">
        <v>42253.267719999996</v>
      </c>
      <c r="L43" s="114">
        <v>40165.794390000003</v>
      </c>
      <c r="M43" s="114">
        <v>34811.496169999991</v>
      </c>
      <c r="N43" s="114">
        <v>371374.17424999998</v>
      </c>
      <c r="O43" s="115">
        <v>-9551.2357100000081</v>
      </c>
      <c r="P43" s="116">
        <v>-0.21529863705949948</v>
      </c>
      <c r="Q43" s="117">
        <v>-37280.480439999956</v>
      </c>
      <c r="R43" s="118">
        <v>-9.1227348109568118E-2</v>
      </c>
    </row>
    <row r="44" spans="1:18" s="13" customFormat="1" ht="12.75" x14ac:dyDescent="0.2">
      <c r="A44" s="108" t="s">
        <v>16</v>
      </c>
      <c r="B44" s="137">
        <v>163712.06065</v>
      </c>
      <c r="C44" s="120">
        <v>1813690.6140399999</v>
      </c>
      <c r="D44" s="137">
        <v>128709.20408</v>
      </c>
      <c r="E44" s="137">
        <v>148686.84065</v>
      </c>
      <c r="F44" s="137">
        <v>310305.43644999998</v>
      </c>
      <c r="G44" s="137">
        <v>196739.57902999996</v>
      </c>
      <c r="H44" s="137">
        <v>170233.36575</v>
      </c>
      <c r="I44" s="137">
        <v>152657.24864000001</v>
      </c>
      <c r="J44" s="119">
        <v>362735.04946999997</v>
      </c>
      <c r="K44" s="119">
        <v>312716.52937</v>
      </c>
      <c r="L44" s="119">
        <v>244594.02395999999</v>
      </c>
      <c r="M44" s="119">
        <v>168775.71485999998</v>
      </c>
      <c r="N44" s="120">
        <v>2196152.9922599997</v>
      </c>
      <c r="O44" s="121">
        <v>5063.6542099999788</v>
      </c>
      <c r="P44" s="122">
        <v>3.0930245394843459E-2</v>
      </c>
      <c r="Q44" s="123">
        <v>382462.37821999984</v>
      </c>
      <c r="R44" s="124">
        <v>0.2108752039952746</v>
      </c>
    </row>
    <row r="45" spans="1:18" s="1" customFormat="1" ht="12.75" x14ac:dyDescent="0.2">
      <c r="A45" s="125"/>
      <c r="B45" s="129"/>
      <c r="C45" s="129"/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5"/>
      <c r="P45" s="138"/>
      <c r="Q45" s="106"/>
      <c r="R45" s="107"/>
    </row>
    <row r="46" spans="1:18" s="1" customFormat="1" ht="12.75" x14ac:dyDescent="0.2">
      <c r="A46" s="125" t="s">
        <v>17</v>
      </c>
      <c r="B46" s="129"/>
      <c r="C46" s="129"/>
      <c r="D46" s="127"/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5"/>
      <c r="P46" s="138"/>
      <c r="Q46" s="106"/>
      <c r="R46" s="107"/>
    </row>
    <row r="47" spans="1:18" s="1" customFormat="1" ht="12.75" x14ac:dyDescent="0.2">
      <c r="A47" s="125" t="s">
        <v>18</v>
      </c>
      <c r="B47" s="129"/>
      <c r="C47" s="129"/>
      <c r="D47" s="127"/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25"/>
      <c r="P47" s="138"/>
      <c r="Q47" s="106"/>
      <c r="R47" s="107"/>
    </row>
    <row r="48" spans="1:18" s="1" customFormat="1" ht="12.75" x14ac:dyDescent="0.2">
      <c r="A48" s="125" t="s">
        <v>19</v>
      </c>
      <c r="B48" s="129"/>
      <c r="C48" s="129"/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5"/>
      <c r="P48" s="138"/>
      <c r="Q48" s="106"/>
      <c r="R48" s="107"/>
    </row>
    <row r="49" spans="1:18" ht="12.75" x14ac:dyDescent="0.2">
      <c r="A49" s="139"/>
      <c r="B49" s="139"/>
      <c r="C49" s="139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39"/>
      <c r="P49" s="133"/>
      <c r="Q49" s="134"/>
      <c r="R49" s="133"/>
    </row>
    <row r="50" spans="1:18" ht="12.75" x14ac:dyDescent="0.2">
      <c r="A50" s="139"/>
      <c r="B50" s="139"/>
      <c r="C50" s="139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39"/>
      <c r="P50" s="133"/>
      <c r="Q50" s="134"/>
      <c r="R50" s="133"/>
    </row>
    <row r="51" spans="1:18" ht="12.75" x14ac:dyDescent="0.2">
      <c r="A51" s="139"/>
      <c r="B51" s="139"/>
      <c r="C51" s="139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39"/>
      <c r="P51" s="133"/>
      <c r="Q51" s="134"/>
      <c r="R51" s="133"/>
    </row>
    <row r="52" spans="1:18" s="1" customFormat="1" ht="12.75" x14ac:dyDescent="0.2">
      <c r="A52" s="161" t="s">
        <v>0</v>
      </c>
      <c r="B52" s="161"/>
      <c r="C52" s="161"/>
      <c r="D52" s="161"/>
      <c r="E52" s="161"/>
      <c r="F52" s="161"/>
      <c r="G52" s="161"/>
      <c r="H52" s="161"/>
      <c r="I52" s="161"/>
      <c r="J52" s="161"/>
      <c r="K52" s="161"/>
      <c r="L52" s="161"/>
      <c r="M52" s="161"/>
      <c r="N52" s="161"/>
      <c r="O52" s="161"/>
      <c r="P52" s="161"/>
      <c r="Q52" s="161"/>
      <c r="R52" s="161"/>
    </row>
    <row r="53" spans="1:18" s="1" customFormat="1" ht="12.75" x14ac:dyDescent="0.2">
      <c r="A53" s="161" t="s">
        <v>111</v>
      </c>
      <c r="B53" s="161"/>
      <c r="C53" s="161"/>
      <c r="D53" s="161"/>
      <c r="E53" s="161"/>
      <c r="F53" s="161"/>
      <c r="G53" s="161"/>
      <c r="H53" s="161"/>
      <c r="I53" s="161"/>
      <c r="J53" s="161"/>
      <c r="K53" s="161"/>
      <c r="L53" s="161"/>
      <c r="M53" s="161"/>
      <c r="N53" s="161"/>
      <c r="O53" s="161"/>
      <c r="P53" s="161"/>
      <c r="Q53" s="161"/>
      <c r="R53" s="161"/>
    </row>
    <row r="54" spans="1:18" s="1" customFormat="1" ht="12.75" x14ac:dyDescent="0.2">
      <c r="A54" s="161" t="s">
        <v>1</v>
      </c>
      <c r="B54" s="161"/>
      <c r="C54" s="161"/>
      <c r="D54" s="161"/>
      <c r="E54" s="161"/>
      <c r="F54" s="161"/>
      <c r="G54" s="161"/>
      <c r="H54" s="161"/>
      <c r="I54" s="161"/>
      <c r="J54" s="161"/>
      <c r="K54" s="161"/>
      <c r="L54" s="161"/>
      <c r="M54" s="161"/>
      <c r="N54" s="161"/>
      <c r="O54" s="161"/>
      <c r="P54" s="161"/>
      <c r="Q54" s="161"/>
      <c r="R54" s="161"/>
    </row>
    <row r="55" spans="1:18" s="1" customFormat="1" ht="12.75" x14ac:dyDescent="0.2">
      <c r="A55" s="145"/>
      <c r="B55" s="145"/>
      <c r="C55" s="145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45"/>
      <c r="P55" s="107"/>
      <c r="Q55" s="106"/>
      <c r="R55" s="107"/>
    </row>
    <row r="56" spans="1:18" s="1" customFormat="1" ht="12.75" x14ac:dyDescent="0.2">
      <c r="A56" s="162" t="s">
        <v>2</v>
      </c>
      <c r="B56" s="164" t="s">
        <v>28</v>
      </c>
      <c r="C56" s="164"/>
      <c r="D56" s="165" t="s">
        <v>51</v>
      </c>
      <c r="E56" s="166"/>
      <c r="F56" s="166"/>
      <c r="G56" s="166"/>
      <c r="H56" s="166"/>
      <c r="I56" s="166"/>
      <c r="J56" s="166"/>
      <c r="K56" s="166"/>
      <c r="L56" s="166"/>
      <c r="M56" s="166"/>
      <c r="N56" s="167"/>
      <c r="O56" s="164" t="s">
        <v>116</v>
      </c>
      <c r="P56" s="164"/>
      <c r="Q56" s="164" t="s">
        <v>117</v>
      </c>
      <c r="R56" s="164"/>
    </row>
    <row r="57" spans="1:18" s="1" customFormat="1" ht="12.75" x14ac:dyDescent="0.2">
      <c r="A57" s="163"/>
      <c r="B57" s="108" t="s">
        <v>112</v>
      </c>
      <c r="C57" s="146" t="s">
        <v>113</v>
      </c>
      <c r="D57" s="110" t="s">
        <v>47</v>
      </c>
      <c r="E57" s="110" t="s">
        <v>59</v>
      </c>
      <c r="F57" s="110" t="s">
        <v>64</v>
      </c>
      <c r="G57" s="110" t="s">
        <v>73</v>
      </c>
      <c r="H57" s="110" t="s">
        <v>75</v>
      </c>
      <c r="I57" s="110" t="s">
        <v>82</v>
      </c>
      <c r="J57" s="110" t="s">
        <v>92</v>
      </c>
      <c r="K57" s="110" t="s">
        <v>96</v>
      </c>
      <c r="L57" s="110" t="s">
        <v>104</v>
      </c>
      <c r="M57" s="110" t="s">
        <v>114</v>
      </c>
      <c r="N57" s="110" t="s">
        <v>115</v>
      </c>
      <c r="O57" s="111" t="s">
        <v>3</v>
      </c>
      <c r="P57" s="112" t="s">
        <v>4</v>
      </c>
      <c r="Q57" s="111" t="s">
        <v>3</v>
      </c>
      <c r="R57" s="112" t="s">
        <v>4</v>
      </c>
    </row>
    <row r="58" spans="1:18" s="1" customFormat="1" ht="12.75" x14ac:dyDescent="0.2">
      <c r="A58" s="113" t="s">
        <v>5</v>
      </c>
      <c r="B58" s="141">
        <v>5977.42479</v>
      </c>
      <c r="C58" s="114">
        <v>216535.39161000002</v>
      </c>
      <c r="D58" s="141">
        <v>6250.6358399999999</v>
      </c>
      <c r="E58" s="141">
        <v>0</v>
      </c>
      <c r="F58" s="141">
        <v>120</v>
      </c>
      <c r="G58" s="141">
        <v>198.63821999999999</v>
      </c>
      <c r="H58" s="141">
        <v>15741.209199999999</v>
      </c>
      <c r="I58" s="141">
        <v>6847.1584599999996</v>
      </c>
      <c r="J58" s="114">
        <v>6894.7331900000008</v>
      </c>
      <c r="K58" s="114">
        <v>11554.241709999998</v>
      </c>
      <c r="L58" s="114">
        <v>20339.653999999999</v>
      </c>
      <c r="M58" s="114">
        <v>141.55600000000001</v>
      </c>
      <c r="N58" s="114">
        <v>68087.826619999993</v>
      </c>
      <c r="O58" s="115">
        <v>-5835.8687900000004</v>
      </c>
      <c r="P58" s="116">
        <v>-0.97631822984426042</v>
      </c>
      <c r="Q58" s="117">
        <v>-148447.56499000004</v>
      </c>
      <c r="R58" s="118">
        <v>-0.68555797685658537</v>
      </c>
    </row>
    <row r="59" spans="1:18" s="1" customFormat="1" ht="12.75" x14ac:dyDescent="0.2">
      <c r="A59" s="113" t="s">
        <v>6</v>
      </c>
      <c r="B59" s="141">
        <v>40432.53282</v>
      </c>
      <c r="C59" s="114">
        <v>533528.97266000009</v>
      </c>
      <c r="D59" s="141">
        <v>31761.05114</v>
      </c>
      <c r="E59" s="141">
        <v>85560.678280000007</v>
      </c>
      <c r="F59" s="141">
        <v>123320.28664000001</v>
      </c>
      <c r="G59" s="141">
        <v>332859.2635</v>
      </c>
      <c r="H59" s="141">
        <v>27368.860229999998</v>
      </c>
      <c r="I59" s="141">
        <v>200050.06456</v>
      </c>
      <c r="J59" s="114">
        <v>86627.735109999994</v>
      </c>
      <c r="K59" s="114">
        <v>20143.00649</v>
      </c>
      <c r="L59" s="114">
        <v>52458.22941</v>
      </c>
      <c r="M59" s="114">
        <v>44399.370840000003</v>
      </c>
      <c r="N59" s="114">
        <v>1004548.5461999999</v>
      </c>
      <c r="O59" s="115">
        <v>3966.8380200000029</v>
      </c>
      <c r="P59" s="116">
        <v>9.8110055030680599E-2</v>
      </c>
      <c r="Q59" s="117">
        <v>471019.57353999978</v>
      </c>
      <c r="R59" s="118">
        <v>0.88283785450610308</v>
      </c>
    </row>
    <row r="60" spans="1:18" s="1" customFormat="1" ht="12.75" x14ac:dyDescent="0.2">
      <c r="A60" s="113" t="s">
        <v>7</v>
      </c>
      <c r="B60" s="141">
        <v>11600.52296</v>
      </c>
      <c r="C60" s="114">
        <v>127627.9754</v>
      </c>
      <c r="D60" s="141">
        <v>23561.524810000003</v>
      </c>
      <c r="E60" s="141">
        <v>11167.73602</v>
      </c>
      <c r="F60" s="141">
        <v>8670.4883900000004</v>
      </c>
      <c r="G60" s="141">
        <v>19409.935710000002</v>
      </c>
      <c r="H60" s="141">
        <v>29009.692799999997</v>
      </c>
      <c r="I60" s="141">
        <v>21011.551879999999</v>
      </c>
      <c r="J60" s="114">
        <v>8961.3091400000012</v>
      </c>
      <c r="K60" s="114">
        <v>22018.098670000003</v>
      </c>
      <c r="L60" s="114">
        <v>16198.865669999999</v>
      </c>
      <c r="M60" s="114">
        <v>34476.777760000004</v>
      </c>
      <c r="N60" s="114">
        <v>194485.98084999999</v>
      </c>
      <c r="O60" s="115">
        <v>22876.254800000002</v>
      </c>
      <c r="P60" s="116">
        <v>1.9720020277430668</v>
      </c>
      <c r="Q60" s="117">
        <v>66858.005449999997</v>
      </c>
      <c r="R60" s="118">
        <v>0.52385070937981837</v>
      </c>
    </row>
    <row r="61" spans="1:18" s="1" customFormat="1" ht="12.75" x14ac:dyDescent="0.2">
      <c r="A61" s="113" t="s">
        <v>8</v>
      </c>
      <c r="B61" s="141">
        <v>25062.809850000001</v>
      </c>
      <c r="C61" s="114">
        <v>324841.21671000001</v>
      </c>
      <c r="D61" s="141">
        <v>29079.714240000001</v>
      </c>
      <c r="E61" s="141">
        <v>18383.213830000001</v>
      </c>
      <c r="F61" s="141">
        <v>30908.82936</v>
      </c>
      <c r="G61" s="141">
        <v>38770.382749999997</v>
      </c>
      <c r="H61" s="141">
        <v>27323.731079999998</v>
      </c>
      <c r="I61" s="141">
        <v>26101.030010000002</v>
      </c>
      <c r="J61" s="114">
        <v>40638.963409999997</v>
      </c>
      <c r="K61" s="114">
        <v>29749.306680000002</v>
      </c>
      <c r="L61" s="114">
        <v>44313.600269999995</v>
      </c>
      <c r="M61" s="114">
        <v>33221.131560000002</v>
      </c>
      <c r="N61" s="114">
        <v>318489.90318999998</v>
      </c>
      <c r="O61" s="115">
        <v>8158.3217100000002</v>
      </c>
      <c r="P61" s="116">
        <v>0.32551504635063888</v>
      </c>
      <c r="Q61" s="117">
        <v>-6351.3135200000252</v>
      </c>
      <c r="R61" s="118">
        <v>-1.9552055568336724E-2</v>
      </c>
    </row>
    <row r="62" spans="1:18" s="1" customFormat="1" ht="12.75" x14ac:dyDescent="0.2">
      <c r="A62" s="113" t="s">
        <v>9</v>
      </c>
      <c r="B62" s="141">
        <v>6662.9649399999998</v>
      </c>
      <c r="C62" s="114">
        <v>51315.185400000002</v>
      </c>
      <c r="D62" s="141">
        <v>6521.5892199999998</v>
      </c>
      <c r="E62" s="141">
        <v>3897.8927800000001</v>
      </c>
      <c r="F62" s="141">
        <v>3867.4938499999998</v>
      </c>
      <c r="G62" s="141">
        <v>1584.4970800000001</v>
      </c>
      <c r="H62" s="141">
        <v>1524.61176</v>
      </c>
      <c r="I62" s="141">
        <v>8556.5805099999998</v>
      </c>
      <c r="J62" s="114">
        <v>4177.9874900000004</v>
      </c>
      <c r="K62" s="114">
        <v>10659.36335</v>
      </c>
      <c r="L62" s="114">
        <v>4358.8300300000001</v>
      </c>
      <c r="M62" s="114">
        <v>9713.2223599999998</v>
      </c>
      <c r="N62" s="114">
        <v>54862.068429999999</v>
      </c>
      <c r="O62" s="115">
        <v>3050.2574199999999</v>
      </c>
      <c r="P62" s="116">
        <v>0.45779280657598664</v>
      </c>
      <c r="Q62" s="117">
        <v>3546.8830299999972</v>
      </c>
      <c r="R62" s="118">
        <v>6.9119559879832426E-2</v>
      </c>
    </row>
    <row r="63" spans="1:18" s="1" customFormat="1" ht="12.75" x14ac:dyDescent="0.2">
      <c r="A63" s="113" t="s">
        <v>10</v>
      </c>
      <c r="B63" s="141">
        <v>583.04283999999996</v>
      </c>
      <c r="C63" s="114">
        <v>10743.856890000001</v>
      </c>
      <c r="D63" s="141">
        <v>289.27787000000001</v>
      </c>
      <c r="E63" s="141">
        <v>2999.098</v>
      </c>
      <c r="F63" s="141">
        <v>646.27456000000006</v>
      </c>
      <c r="G63" s="141">
        <v>3491.1506900000004</v>
      </c>
      <c r="H63" s="141">
        <v>1681.15534</v>
      </c>
      <c r="I63" s="141">
        <v>496.06508999999994</v>
      </c>
      <c r="J63" s="114">
        <v>481.72864000000004</v>
      </c>
      <c r="K63" s="114">
        <v>281.04252000000002</v>
      </c>
      <c r="L63" s="114">
        <v>259.86063999999999</v>
      </c>
      <c r="M63" s="114">
        <v>655.2183</v>
      </c>
      <c r="N63" s="114">
        <v>11280.871650000001</v>
      </c>
      <c r="O63" s="115">
        <v>72.175460000000044</v>
      </c>
      <c r="P63" s="116">
        <v>0.123791006506486</v>
      </c>
      <c r="Q63" s="117">
        <v>537.01476000000002</v>
      </c>
      <c r="R63" s="118">
        <v>4.9983424527911824E-2</v>
      </c>
    </row>
    <row r="64" spans="1:18" s="1" customFormat="1" ht="12.75" x14ac:dyDescent="0.2">
      <c r="A64" s="113" t="s">
        <v>11</v>
      </c>
      <c r="B64" s="141">
        <v>850849.42173000006</v>
      </c>
      <c r="C64" s="114">
        <v>8464452.2574300021</v>
      </c>
      <c r="D64" s="141">
        <v>982135.88579999993</v>
      </c>
      <c r="E64" s="141">
        <v>847117.99894000008</v>
      </c>
      <c r="F64" s="141">
        <v>914410.60697000008</v>
      </c>
      <c r="G64" s="141">
        <v>876076.63881999988</v>
      </c>
      <c r="H64" s="141">
        <v>882595.20094000001</v>
      </c>
      <c r="I64" s="141">
        <v>863452.25734000001</v>
      </c>
      <c r="J64" s="114">
        <v>838887.76824999996</v>
      </c>
      <c r="K64" s="114">
        <v>817643.5803899999</v>
      </c>
      <c r="L64" s="114">
        <v>787556.04315000004</v>
      </c>
      <c r="M64" s="114">
        <v>1045361.84957</v>
      </c>
      <c r="N64" s="114">
        <v>8855237.83017</v>
      </c>
      <c r="O64" s="115">
        <v>194512.4278399999</v>
      </c>
      <c r="P64" s="116">
        <v>0.2286096962309796</v>
      </c>
      <c r="Q64" s="117">
        <v>390785.57273999788</v>
      </c>
      <c r="R64" s="118">
        <v>4.6167851250737524E-2</v>
      </c>
    </row>
    <row r="65" spans="1:18" s="1" customFormat="1" ht="12.75" x14ac:dyDescent="0.2">
      <c r="A65" s="113" t="s">
        <v>12</v>
      </c>
      <c r="B65" s="141">
        <v>227777.70146000001</v>
      </c>
      <c r="C65" s="114">
        <v>2121840.2730900003</v>
      </c>
      <c r="D65" s="141">
        <v>254937.59549000001</v>
      </c>
      <c r="E65" s="141">
        <v>264778.93994999997</v>
      </c>
      <c r="F65" s="141">
        <v>301565.54580999998</v>
      </c>
      <c r="G65" s="141">
        <v>272802.41628999996</v>
      </c>
      <c r="H65" s="141">
        <v>368334.59992000001</v>
      </c>
      <c r="I65" s="141">
        <v>246967.70615000001</v>
      </c>
      <c r="J65" s="114">
        <v>144170.86194</v>
      </c>
      <c r="K65" s="114">
        <v>276940.53356999997</v>
      </c>
      <c r="L65" s="114">
        <v>434106.33048</v>
      </c>
      <c r="M65" s="114">
        <v>378756.63812000002</v>
      </c>
      <c r="N65" s="114">
        <v>2943361.1677200003</v>
      </c>
      <c r="O65" s="115">
        <v>150978.93666000001</v>
      </c>
      <c r="P65" s="116">
        <v>0.66283457815344304</v>
      </c>
      <c r="Q65" s="117">
        <v>821520.89463</v>
      </c>
      <c r="R65" s="118">
        <v>0.38717376847298368</v>
      </c>
    </row>
    <row r="66" spans="1:18" s="1" customFormat="1" ht="12.75" x14ac:dyDescent="0.2">
      <c r="A66" s="113" t="s">
        <v>13</v>
      </c>
      <c r="B66" s="141">
        <v>184449.49170000001</v>
      </c>
      <c r="C66" s="114">
        <v>1874495.5397099997</v>
      </c>
      <c r="D66" s="141">
        <v>160196.48867000002</v>
      </c>
      <c r="E66" s="141">
        <v>143016.31303999998</v>
      </c>
      <c r="F66" s="141">
        <v>154457.83161000002</v>
      </c>
      <c r="G66" s="141">
        <v>175767.07329</v>
      </c>
      <c r="H66" s="141">
        <v>191310.20953999998</v>
      </c>
      <c r="I66" s="141">
        <v>141712.93171</v>
      </c>
      <c r="J66" s="114">
        <v>155714.44208999997</v>
      </c>
      <c r="K66" s="114">
        <v>142179.32263000001</v>
      </c>
      <c r="L66" s="114">
        <v>149503.51006</v>
      </c>
      <c r="M66" s="114">
        <v>158238.70669999998</v>
      </c>
      <c r="N66" s="114">
        <v>1572096.8293399999</v>
      </c>
      <c r="O66" s="115">
        <v>-26210.785000000033</v>
      </c>
      <c r="P66" s="116">
        <v>-0.14210277707151864</v>
      </c>
      <c r="Q66" s="117">
        <v>-302398.71036999975</v>
      </c>
      <c r="R66" s="118">
        <v>-0.16132271534600895</v>
      </c>
    </row>
    <row r="67" spans="1:18" s="1" customFormat="1" ht="12.75" x14ac:dyDescent="0.2">
      <c r="A67" s="113" t="s">
        <v>14</v>
      </c>
      <c r="B67" s="141">
        <v>201679.08358000001</v>
      </c>
      <c r="C67" s="114">
        <v>2320777.5486599999</v>
      </c>
      <c r="D67" s="141">
        <v>238205.77521000002</v>
      </c>
      <c r="E67" s="141">
        <v>135814.86233999999</v>
      </c>
      <c r="F67" s="141">
        <v>223215.58754000001</v>
      </c>
      <c r="G67" s="141">
        <v>198689.93964000003</v>
      </c>
      <c r="H67" s="141">
        <v>161380.73656999998</v>
      </c>
      <c r="I67" s="141">
        <v>224294.13337999998</v>
      </c>
      <c r="J67" s="114">
        <v>204609.38229000001</v>
      </c>
      <c r="K67" s="114">
        <v>217401.98131</v>
      </c>
      <c r="L67" s="114">
        <v>182073.91047</v>
      </c>
      <c r="M67" s="114">
        <v>238092.76428</v>
      </c>
      <c r="N67" s="114">
        <v>2023779.0730299999</v>
      </c>
      <c r="O67" s="115">
        <v>36413.680699999997</v>
      </c>
      <c r="P67" s="116">
        <v>0.18055258906189842</v>
      </c>
      <c r="Q67" s="117">
        <v>-296998.47563</v>
      </c>
      <c r="R67" s="118">
        <v>-0.12797369390335789</v>
      </c>
    </row>
    <row r="68" spans="1:18" s="1" customFormat="1" ht="12.75" x14ac:dyDescent="0.2">
      <c r="A68" s="113" t="s">
        <v>15</v>
      </c>
      <c r="B68" s="141">
        <v>240306.34407999998</v>
      </c>
      <c r="C68" s="114">
        <v>2155980.4577100002</v>
      </c>
      <c r="D68" s="141">
        <v>175610.16793999998</v>
      </c>
      <c r="E68" s="141">
        <v>174570.99188999998</v>
      </c>
      <c r="F68" s="141">
        <v>229502.17807999998</v>
      </c>
      <c r="G68" s="141">
        <v>208713.16016</v>
      </c>
      <c r="H68" s="141">
        <v>240875.13107999999</v>
      </c>
      <c r="I68" s="141">
        <v>214540.01078999997</v>
      </c>
      <c r="J68" s="114">
        <v>210573.12044</v>
      </c>
      <c r="K68" s="114">
        <v>240582.16615</v>
      </c>
      <c r="L68" s="114">
        <v>211777.49741000001</v>
      </c>
      <c r="M68" s="114">
        <v>242345.69928999996</v>
      </c>
      <c r="N68" s="114">
        <v>2149090.12323</v>
      </c>
      <c r="O68" s="115">
        <v>2039.3552099999797</v>
      </c>
      <c r="P68" s="116">
        <v>8.4864809450102552E-3</v>
      </c>
      <c r="Q68" s="117">
        <v>-6890.3344800001942</v>
      </c>
      <c r="R68" s="118">
        <v>-3.1959169459814252E-3</v>
      </c>
    </row>
    <row r="69" spans="1:18" s="13" customFormat="1" ht="12.75" x14ac:dyDescent="0.2">
      <c r="A69" s="108" t="s">
        <v>16</v>
      </c>
      <c r="B69" s="137">
        <v>1795381.34075</v>
      </c>
      <c r="C69" s="120">
        <v>18202138.675269999</v>
      </c>
      <c r="D69" s="137">
        <v>1908549.7062300001</v>
      </c>
      <c r="E69" s="137">
        <v>1687307.7250699999</v>
      </c>
      <c r="F69" s="137">
        <v>1990685.1228100001</v>
      </c>
      <c r="G69" s="137">
        <v>2128363.0961500001</v>
      </c>
      <c r="H69" s="137">
        <v>1947145.1384599998</v>
      </c>
      <c r="I69" s="137">
        <v>1954029.4898799998</v>
      </c>
      <c r="J69" s="119">
        <v>1701738.03199</v>
      </c>
      <c r="K69" s="119">
        <v>1789152.6434699998</v>
      </c>
      <c r="L69" s="119">
        <v>1902946.3315900001</v>
      </c>
      <c r="M69" s="119">
        <v>2185402.9347799998</v>
      </c>
      <c r="N69" s="120">
        <v>19195320.220430002</v>
      </c>
      <c r="O69" s="121">
        <v>390021.5940299998</v>
      </c>
      <c r="P69" s="122">
        <v>0.21723607412956225</v>
      </c>
      <c r="Q69" s="123">
        <v>993181.54516000301</v>
      </c>
      <c r="R69" s="124">
        <v>5.4564002773441755E-2</v>
      </c>
    </row>
    <row r="70" spans="1:18" s="1" customFormat="1" ht="12.75" x14ac:dyDescent="0.2">
      <c r="A70" s="125"/>
      <c r="B70" s="129"/>
      <c r="C70" s="129"/>
      <c r="D70" s="129"/>
      <c r="E70" s="127"/>
      <c r="F70" s="127"/>
      <c r="G70" s="127"/>
      <c r="H70" s="127"/>
      <c r="I70" s="127"/>
      <c r="J70" s="127"/>
      <c r="K70" s="127"/>
      <c r="L70" s="127"/>
      <c r="M70" s="127"/>
      <c r="N70" s="127"/>
      <c r="O70" s="125"/>
      <c r="P70" s="107"/>
      <c r="Q70" s="106"/>
      <c r="R70" s="107"/>
    </row>
    <row r="71" spans="1:18" s="1" customFormat="1" ht="12.75" x14ac:dyDescent="0.2">
      <c r="A71" s="125" t="s">
        <v>17</v>
      </c>
      <c r="B71" s="129"/>
      <c r="C71" s="129"/>
      <c r="D71" s="127"/>
      <c r="E71" s="127"/>
      <c r="F71" s="127"/>
      <c r="G71" s="127"/>
      <c r="H71" s="127"/>
      <c r="I71" s="127"/>
      <c r="J71" s="127"/>
      <c r="K71" s="127"/>
      <c r="L71" s="128"/>
      <c r="M71" s="128"/>
      <c r="N71" s="127"/>
      <c r="O71" s="125"/>
      <c r="P71" s="107"/>
      <c r="Q71" s="106"/>
      <c r="R71" s="107"/>
    </row>
    <row r="72" spans="1:18" s="1" customFormat="1" ht="12.75" x14ac:dyDescent="0.2">
      <c r="A72" s="125" t="s">
        <v>18</v>
      </c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07"/>
      <c r="Q72" s="129"/>
      <c r="R72" s="107"/>
    </row>
    <row r="73" spans="1:18" s="1" customFormat="1" ht="12.75" x14ac:dyDescent="0.2">
      <c r="A73" s="125" t="s">
        <v>19</v>
      </c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</row>
    <row r="74" spans="1:18" s="1" customFormat="1" ht="12.75" x14ac:dyDescent="0.2">
      <c r="A74" s="125"/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</row>
    <row r="75" spans="1:18" ht="12.75" x14ac:dyDescent="0.2">
      <c r="A75" s="139"/>
      <c r="B75" s="139"/>
      <c r="C75" s="139"/>
      <c r="D75" s="139"/>
      <c r="E75" s="139"/>
      <c r="F75" s="139"/>
      <c r="G75" s="139"/>
      <c r="H75" s="139"/>
      <c r="I75" s="139"/>
      <c r="J75" s="139"/>
      <c r="K75" s="139"/>
      <c r="L75" s="139"/>
      <c r="M75" s="139"/>
      <c r="N75" s="139"/>
      <c r="O75" s="139"/>
      <c r="P75" s="139"/>
      <c r="Q75" s="139"/>
      <c r="R75" s="139"/>
    </row>
    <row r="76" spans="1:18" ht="12.75" x14ac:dyDescent="0.2">
      <c r="A76" s="139"/>
      <c r="B76" s="139"/>
      <c r="C76" s="139"/>
      <c r="D76" s="140"/>
      <c r="E76" s="140"/>
      <c r="F76" s="140"/>
      <c r="G76" s="140"/>
      <c r="H76" s="140"/>
      <c r="I76" s="140"/>
      <c r="J76" s="140"/>
      <c r="K76" s="140"/>
      <c r="L76" s="140"/>
      <c r="M76" s="140"/>
      <c r="N76" s="140"/>
      <c r="O76" s="139"/>
      <c r="P76" s="133"/>
      <c r="Q76" s="134"/>
      <c r="R76" s="133"/>
    </row>
    <row r="77" spans="1:18" s="1" customFormat="1" ht="12.75" x14ac:dyDescent="0.2">
      <c r="A77" s="161" t="s">
        <v>0</v>
      </c>
      <c r="B77" s="161"/>
      <c r="C77" s="161"/>
      <c r="D77" s="161"/>
      <c r="E77" s="161"/>
      <c r="F77" s="161"/>
      <c r="G77" s="161"/>
      <c r="H77" s="161"/>
      <c r="I77" s="161"/>
      <c r="J77" s="161"/>
      <c r="K77" s="161"/>
      <c r="L77" s="161"/>
      <c r="M77" s="161"/>
      <c r="N77" s="161"/>
      <c r="O77" s="161"/>
      <c r="P77" s="161"/>
      <c r="Q77" s="161"/>
      <c r="R77" s="161"/>
    </row>
    <row r="78" spans="1:18" s="1" customFormat="1" ht="12.75" x14ac:dyDescent="0.2">
      <c r="A78" s="161" t="s">
        <v>111</v>
      </c>
      <c r="B78" s="161"/>
      <c r="C78" s="161"/>
      <c r="D78" s="161"/>
      <c r="E78" s="161"/>
      <c r="F78" s="161"/>
      <c r="G78" s="161"/>
      <c r="H78" s="161"/>
      <c r="I78" s="161"/>
      <c r="J78" s="161"/>
      <c r="K78" s="161"/>
      <c r="L78" s="161"/>
      <c r="M78" s="161"/>
      <c r="N78" s="161"/>
      <c r="O78" s="161"/>
      <c r="P78" s="161"/>
      <c r="Q78" s="161"/>
      <c r="R78" s="161"/>
    </row>
    <row r="79" spans="1:18" s="1" customFormat="1" ht="12.75" x14ac:dyDescent="0.2">
      <c r="A79" s="161" t="s">
        <v>1</v>
      </c>
      <c r="B79" s="161"/>
      <c r="C79" s="161"/>
      <c r="D79" s="161"/>
      <c r="E79" s="161"/>
      <c r="F79" s="161"/>
      <c r="G79" s="161"/>
      <c r="H79" s="161"/>
      <c r="I79" s="161"/>
      <c r="J79" s="161"/>
      <c r="K79" s="161"/>
      <c r="L79" s="161"/>
      <c r="M79" s="161"/>
      <c r="N79" s="161"/>
      <c r="O79" s="161"/>
      <c r="P79" s="161"/>
      <c r="Q79" s="161"/>
      <c r="R79" s="161"/>
    </row>
    <row r="80" spans="1:18" s="1" customFormat="1" ht="12.75" x14ac:dyDescent="0.2">
      <c r="A80" s="145"/>
      <c r="B80" s="145"/>
      <c r="C80" s="145"/>
      <c r="D80" s="104"/>
      <c r="E80" s="104"/>
      <c r="F80" s="104"/>
      <c r="G80" s="104"/>
      <c r="H80" s="104"/>
      <c r="I80" s="104"/>
      <c r="J80" s="104"/>
      <c r="K80" s="104"/>
      <c r="L80" s="104"/>
      <c r="M80" s="104"/>
      <c r="N80" s="104"/>
      <c r="O80" s="145"/>
      <c r="P80" s="107"/>
      <c r="Q80" s="106"/>
      <c r="R80" s="107"/>
    </row>
    <row r="81" spans="1:18" s="1" customFormat="1" ht="12.75" x14ac:dyDescent="0.2">
      <c r="A81" s="162" t="s">
        <v>2</v>
      </c>
      <c r="B81" s="164" t="s">
        <v>29</v>
      </c>
      <c r="C81" s="164"/>
      <c r="D81" s="165" t="s">
        <v>52</v>
      </c>
      <c r="E81" s="166"/>
      <c r="F81" s="166"/>
      <c r="G81" s="166"/>
      <c r="H81" s="166"/>
      <c r="I81" s="166"/>
      <c r="J81" s="166"/>
      <c r="K81" s="166"/>
      <c r="L81" s="166"/>
      <c r="M81" s="166"/>
      <c r="N81" s="167"/>
      <c r="O81" s="164" t="s">
        <v>116</v>
      </c>
      <c r="P81" s="164"/>
      <c r="Q81" s="164" t="s">
        <v>117</v>
      </c>
      <c r="R81" s="164"/>
    </row>
    <row r="82" spans="1:18" s="1" customFormat="1" ht="12.75" x14ac:dyDescent="0.2">
      <c r="A82" s="163"/>
      <c r="B82" s="108" t="s">
        <v>112</v>
      </c>
      <c r="C82" s="146" t="s">
        <v>113</v>
      </c>
      <c r="D82" s="110" t="s">
        <v>47</v>
      </c>
      <c r="E82" s="110" t="s">
        <v>59</v>
      </c>
      <c r="F82" s="110" t="s">
        <v>64</v>
      </c>
      <c r="G82" s="110" t="s">
        <v>73</v>
      </c>
      <c r="H82" s="110" t="s">
        <v>75</v>
      </c>
      <c r="I82" s="110" t="s">
        <v>82</v>
      </c>
      <c r="J82" s="110" t="s">
        <v>92</v>
      </c>
      <c r="K82" s="110" t="s">
        <v>96</v>
      </c>
      <c r="L82" s="110" t="s">
        <v>104</v>
      </c>
      <c r="M82" s="110" t="s">
        <v>114</v>
      </c>
      <c r="N82" s="110" t="s">
        <v>115</v>
      </c>
      <c r="O82" s="111" t="s">
        <v>3</v>
      </c>
      <c r="P82" s="112" t="s">
        <v>4</v>
      </c>
      <c r="Q82" s="111" t="s">
        <v>3</v>
      </c>
      <c r="R82" s="112" t="s">
        <v>4</v>
      </c>
    </row>
    <row r="83" spans="1:18" s="1" customFormat="1" ht="12.75" x14ac:dyDescent="0.2">
      <c r="A83" s="113" t="s">
        <v>5</v>
      </c>
      <c r="B83" s="142">
        <v>0</v>
      </c>
      <c r="C83" s="114">
        <v>732</v>
      </c>
      <c r="D83" s="142">
        <v>0</v>
      </c>
      <c r="E83" s="142">
        <v>0</v>
      </c>
      <c r="F83" s="142">
        <v>120</v>
      </c>
      <c r="G83" s="142">
        <v>0</v>
      </c>
      <c r="H83" s="142">
        <v>0</v>
      </c>
      <c r="I83" s="142">
        <v>76</v>
      </c>
      <c r="J83" s="114">
        <v>75</v>
      </c>
      <c r="K83" s="114">
        <v>0</v>
      </c>
      <c r="L83" s="114">
        <v>339.654</v>
      </c>
      <c r="M83" s="114">
        <v>141.55600000000001</v>
      </c>
      <c r="N83" s="114">
        <v>752.21</v>
      </c>
      <c r="O83" s="115">
        <v>141.55600000000001</v>
      </c>
      <c r="P83" s="116">
        <v>0</v>
      </c>
      <c r="Q83" s="117">
        <v>20.210000000000036</v>
      </c>
      <c r="R83" s="118">
        <v>2.7609289617486432E-2</v>
      </c>
    </row>
    <row r="84" spans="1:18" s="1" customFormat="1" ht="12.75" x14ac:dyDescent="0.2">
      <c r="A84" s="113" t="s">
        <v>6</v>
      </c>
      <c r="B84" s="142">
        <v>24427.37052</v>
      </c>
      <c r="C84" s="114">
        <v>302545.09336</v>
      </c>
      <c r="D84" s="142">
        <v>19971.361809999999</v>
      </c>
      <c r="E84" s="142">
        <v>61851.387900000002</v>
      </c>
      <c r="F84" s="142">
        <v>61686.0959</v>
      </c>
      <c r="G84" s="142">
        <v>192356.77786999999</v>
      </c>
      <c r="H84" s="142">
        <v>14187.5978</v>
      </c>
      <c r="I84" s="142">
        <v>50162.070850000004</v>
      </c>
      <c r="J84" s="114">
        <v>53976.002</v>
      </c>
      <c r="K84" s="114">
        <v>14024.94803</v>
      </c>
      <c r="L84" s="114">
        <v>22963.3521</v>
      </c>
      <c r="M84" s="114">
        <v>13040.578220000001</v>
      </c>
      <c r="N84" s="114">
        <v>504220.17248000007</v>
      </c>
      <c r="O84" s="115">
        <v>-11386.792299999999</v>
      </c>
      <c r="P84" s="116">
        <v>-0.4661489164655287</v>
      </c>
      <c r="Q84" s="117">
        <v>201675.07912000007</v>
      </c>
      <c r="R84" s="118">
        <v>0.66659510779117426</v>
      </c>
    </row>
    <row r="85" spans="1:18" s="1" customFormat="1" ht="12.75" x14ac:dyDescent="0.2">
      <c r="A85" s="113" t="s">
        <v>7</v>
      </c>
      <c r="B85" s="142">
        <v>9596.6669899999997</v>
      </c>
      <c r="C85" s="114">
        <v>99937.309709999987</v>
      </c>
      <c r="D85" s="142">
        <v>10597.297</v>
      </c>
      <c r="E85" s="142">
        <v>8243.8582299999998</v>
      </c>
      <c r="F85" s="142">
        <v>5521.499890000001</v>
      </c>
      <c r="G85" s="142">
        <v>5776.4025799999999</v>
      </c>
      <c r="H85" s="142">
        <v>11619.493229999998</v>
      </c>
      <c r="I85" s="142">
        <v>7284.6528099999996</v>
      </c>
      <c r="J85" s="114">
        <v>6114.1842400000005</v>
      </c>
      <c r="K85" s="114">
        <v>9135.6657899999991</v>
      </c>
      <c r="L85" s="114">
        <v>8152.3825099999995</v>
      </c>
      <c r="M85" s="114">
        <v>19425.309370000003</v>
      </c>
      <c r="N85" s="114">
        <v>91870.745650000012</v>
      </c>
      <c r="O85" s="115">
        <v>9828.642380000003</v>
      </c>
      <c r="P85" s="116">
        <v>1.0241724955384748</v>
      </c>
      <c r="Q85" s="117">
        <v>-8066.5640599999751</v>
      </c>
      <c r="R85" s="118">
        <v>-8.0716241846090164E-2</v>
      </c>
    </row>
    <row r="86" spans="1:18" s="1" customFormat="1" ht="12.75" x14ac:dyDescent="0.2">
      <c r="A86" s="113" t="s">
        <v>8</v>
      </c>
      <c r="B86" s="142">
        <v>17650.247420000003</v>
      </c>
      <c r="C86" s="114">
        <v>217057.61671000003</v>
      </c>
      <c r="D86" s="142">
        <v>22158.685730000001</v>
      </c>
      <c r="E86" s="142">
        <v>12940.062960000001</v>
      </c>
      <c r="F86" s="142">
        <v>20342.13709</v>
      </c>
      <c r="G86" s="142">
        <v>26863.0537</v>
      </c>
      <c r="H86" s="142">
        <v>20570.73129</v>
      </c>
      <c r="I86" s="142">
        <v>16648.400300000001</v>
      </c>
      <c r="J86" s="114">
        <v>26671.326149999997</v>
      </c>
      <c r="K86" s="114">
        <v>22864.76109</v>
      </c>
      <c r="L86" s="114">
        <v>36429.817869999999</v>
      </c>
      <c r="M86" s="114">
        <v>22849.179250000001</v>
      </c>
      <c r="N86" s="114">
        <v>228338.15543000004</v>
      </c>
      <c r="O86" s="115">
        <v>5198.9318299999977</v>
      </c>
      <c r="P86" s="116">
        <v>0.29455291511148674</v>
      </c>
      <c r="Q86" s="117">
        <v>11280.538720000011</v>
      </c>
      <c r="R86" s="118">
        <v>5.1970250530629203E-2</v>
      </c>
    </row>
    <row r="87" spans="1:18" s="1" customFormat="1" ht="12.75" x14ac:dyDescent="0.2">
      <c r="A87" s="113" t="s">
        <v>9</v>
      </c>
      <c r="B87" s="142">
        <v>1974.4449399999999</v>
      </c>
      <c r="C87" s="114">
        <v>28470.494690000003</v>
      </c>
      <c r="D87" s="142">
        <v>4512.7725399999999</v>
      </c>
      <c r="E87" s="142">
        <v>1468.16931</v>
      </c>
      <c r="F87" s="142">
        <v>1843.0989099999999</v>
      </c>
      <c r="G87" s="142">
        <v>1584.4970800000001</v>
      </c>
      <c r="H87" s="142">
        <v>1324.61176</v>
      </c>
      <c r="I87" s="142">
        <v>8206.5805099999998</v>
      </c>
      <c r="J87" s="114">
        <v>3256.9874900000004</v>
      </c>
      <c r="K87" s="114">
        <v>3964.3633500000001</v>
      </c>
      <c r="L87" s="114">
        <v>3133.8279500000003</v>
      </c>
      <c r="M87" s="114">
        <v>7113.2223600000007</v>
      </c>
      <c r="N87" s="114">
        <v>36408.131260000002</v>
      </c>
      <c r="O87" s="115">
        <v>5138.7774200000003</v>
      </c>
      <c r="P87" s="116">
        <v>2.602644072718483</v>
      </c>
      <c r="Q87" s="117">
        <v>7937.6365699999988</v>
      </c>
      <c r="R87" s="118">
        <v>0.27880220053879223</v>
      </c>
    </row>
    <row r="88" spans="1:18" s="1" customFormat="1" ht="12.75" x14ac:dyDescent="0.2">
      <c r="A88" s="113" t="s">
        <v>10</v>
      </c>
      <c r="B88" s="142">
        <v>83.012839999999997</v>
      </c>
      <c r="C88" s="114">
        <v>2713.2577399999996</v>
      </c>
      <c r="D88" s="142">
        <v>256.41462999999999</v>
      </c>
      <c r="E88" s="142">
        <v>2854.0680000000002</v>
      </c>
      <c r="F88" s="142">
        <v>146.24456000000001</v>
      </c>
      <c r="G88" s="142">
        <v>334.78651000000002</v>
      </c>
      <c r="H88" s="142">
        <v>1581.1253400000001</v>
      </c>
      <c r="I88" s="142">
        <v>345.97500000000002</v>
      </c>
      <c r="J88" s="114">
        <v>150.2756</v>
      </c>
      <c r="K88" s="114">
        <v>212.04252</v>
      </c>
      <c r="L88" s="114">
        <v>153.35576999999998</v>
      </c>
      <c r="M88" s="114">
        <v>551.78247999999996</v>
      </c>
      <c r="N88" s="114">
        <v>6586.0704100000003</v>
      </c>
      <c r="O88" s="115">
        <v>468.76963999999998</v>
      </c>
      <c r="P88" s="116">
        <v>5.6469534110626736</v>
      </c>
      <c r="Q88" s="117">
        <v>3872.8126700000007</v>
      </c>
      <c r="R88" s="118">
        <v>1.4273663032101038</v>
      </c>
    </row>
    <row r="89" spans="1:18" s="1" customFormat="1" ht="12.75" x14ac:dyDescent="0.2">
      <c r="A89" s="113" t="s">
        <v>11</v>
      </c>
      <c r="B89" s="142">
        <v>449492.31259999995</v>
      </c>
      <c r="C89" s="114">
        <v>4488761.9096900001</v>
      </c>
      <c r="D89" s="142">
        <v>388443.33767999994</v>
      </c>
      <c r="E89" s="142">
        <v>381914.48719000001</v>
      </c>
      <c r="F89" s="142">
        <v>417105.94988999999</v>
      </c>
      <c r="G89" s="142">
        <v>374274.19466999994</v>
      </c>
      <c r="H89" s="142">
        <v>429610.61657000001</v>
      </c>
      <c r="I89" s="142">
        <v>420873.29768000002</v>
      </c>
      <c r="J89" s="114">
        <v>383380.08349000005</v>
      </c>
      <c r="K89" s="114">
        <v>437844.98409999994</v>
      </c>
      <c r="L89" s="114">
        <v>437636.78583000007</v>
      </c>
      <c r="M89" s="114">
        <v>518347.05516999995</v>
      </c>
      <c r="N89" s="114">
        <v>4189430.7922700001</v>
      </c>
      <c r="O89" s="115">
        <v>68854.742570000002</v>
      </c>
      <c r="P89" s="116">
        <v>0.15318335962571483</v>
      </c>
      <c r="Q89" s="117">
        <v>-299331.11742000002</v>
      </c>
      <c r="R89" s="118">
        <v>-6.668456100864395E-2</v>
      </c>
    </row>
    <row r="90" spans="1:18" s="1" customFormat="1" ht="12.75" x14ac:dyDescent="0.2">
      <c r="A90" s="113" t="s">
        <v>12</v>
      </c>
      <c r="B90" s="142">
        <v>53073.072800000002</v>
      </c>
      <c r="C90" s="114">
        <v>556060.21294999996</v>
      </c>
      <c r="D90" s="142">
        <v>51549.59474</v>
      </c>
      <c r="E90" s="142">
        <v>64772.371719999996</v>
      </c>
      <c r="F90" s="142">
        <v>68256.231750000006</v>
      </c>
      <c r="G90" s="142">
        <v>70684.601809999993</v>
      </c>
      <c r="H90" s="142">
        <v>91666.663690000001</v>
      </c>
      <c r="I90" s="142">
        <v>50412.314659999996</v>
      </c>
      <c r="J90" s="114">
        <v>48278.215760000006</v>
      </c>
      <c r="K90" s="114">
        <v>54610.091</v>
      </c>
      <c r="L90" s="114">
        <v>41563.14675</v>
      </c>
      <c r="M90" s="114">
        <v>57972.748409999993</v>
      </c>
      <c r="N90" s="114">
        <v>599765.98028999998</v>
      </c>
      <c r="O90" s="115">
        <v>4899.6756099999911</v>
      </c>
      <c r="P90" s="116">
        <v>9.2319425869006544E-2</v>
      </c>
      <c r="Q90" s="117">
        <v>43705.76734000002</v>
      </c>
      <c r="R90" s="118">
        <v>7.8598983207471385E-2</v>
      </c>
    </row>
    <row r="91" spans="1:18" s="1" customFormat="1" ht="12.75" x14ac:dyDescent="0.2">
      <c r="A91" s="113" t="s">
        <v>13</v>
      </c>
      <c r="B91" s="142">
        <v>131784.33624</v>
      </c>
      <c r="C91" s="114">
        <v>1255317.4749</v>
      </c>
      <c r="D91" s="142">
        <v>104813.46946000001</v>
      </c>
      <c r="E91" s="142">
        <v>94849.172739999995</v>
      </c>
      <c r="F91" s="142">
        <v>106513.88115</v>
      </c>
      <c r="G91" s="142">
        <v>121438.17296</v>
      </c>
      <c r="H91" s="142">
        <v>110544.58172</v>
      </c>
      <c r="I91" s="142">
        <v>100138.69795</v>
      </c>
      <c r="J91" s="114">
        <v>116649.27295999999</v>
      </c>
      <c r="K91" s="114">
        <v>94940.458740000002</v>
      </c>
      <c r="L91" s="114">
        <v>100616.21197000002</v>
      </c>
      <c r="M91" s="114">
        <v>117285.76495</v>
      </c>
      <c r="N91" s="114">
        <v>1067789.6846000003</v>
      </c>
      <c r="O91" s="115">
        <v>-14498.571290000007</v>
      </c>
      <c r="P91" s="116">
        <v>-0.1100174095318569</v>
      </c>
      <c r="Q91" s="117">
        <v>-187527.79029999976</v>
      </c>
      <c r="R91" s="118">
        <v>-0.1493867440305795</v>
      </c>
    </row>
    <row r="92" spans="1:18" s="1" customFormat="1" ht="12.75" x14ac:dyDescent="0.2">
      <c r="A92" s="113" t="s">
        <v>14</v>
      </c>
      <c r="B92" s="142">
        <v>151178.92196000001</v>
      </c>
      <c r="C92" s="114">
        <v>1577818.8602</v>
      </c>
      <c r="D92" s="142">
        <v>200077.08683000001</v>
      </c>
      <c r="E92" s="142">
        <v>82414.4755</v>
      </c>
      <c r="F92" s="142">
        <v>153307.14159000001</v>
      </c>
      <c r="G92" s="142">
        <v>135291.01383000001</v>
      </c>
      <c r="H92" s="142">
        <v>112835.09065000001</v>
      </c>
      <c r="I92" s="142">
        <v>150197.48209999999</v>
      </c>
      <c r="J92" s="114">
        <v>135627.66299000001</v>
      </c>
      <c r="K92" s="114">
        <v>153817.41222999999</v>
      </c>
      <c r="L92" s="114">
        <v>104383.96623999999</v>
      </c>
      <c r="M92" s="114">
        <v>151073.65669</v>
      </c>
      <c r="N92" s="114">
        <v>1379024.9886500002</v>
      </c>
      <c r="O92" s="115">
        <v>-105.26527000000351</v>
      </c>
      <c r="P92" s="116">
        <v>-6.9629594281572782E-4</v>
      </c>
      <c r="Q92" s="117">
        <v>-198793.87154999981</v>
      </c>
      <c r="R92" s="118">
        <v>-0.12599283515016502</v>
      </c>
    </row>
    <row r="93" spans="1:18" s="1" customFormat="1" ht="12.75" x14ac:dyDescent="0.2">
      <c r="A93" s="113" t="s">
        <v>15</v>
      </c>
      <c r="B93" s="142">
        <v>130456.68633</v>
      </c>
      <c r="C93" s="114">
        <v>1244088.6624199999</v>
      </c>
      <c r="D93" s="142">
        <v>98988.594120000009</v>
      </c>
      <c r="E93" s="142">
        <v>98933.936849999998</v>
      </c>
      <c r="F93" s="142">
        <v>127375.75202</v>
      </c>
      <c r="G93" s="142">
        <v>120634.21059</v>
      </c>
      <c r="H93" s="142">
        <v>122172.23073000001</v>
      </c>
      <c r="I93" s="142">
        <v>117942.26791999998</v>
      </c>
      <c r="J93" s="114">
        <v>116755.19347</v>
      </c>
      <c r="K93" s="114">
        <v>133601.08497</v>
      </c>
      <c r="L93" s="114">
        <v>117937.00996000001</v>
      </c>
      <c r="M93" s="114">
        <v>134478.10576999999</v>
      </c>
      <c r="N93" s="114">
        <v>1188818.3864</v>
      </c>
      <c r="O93" s="115">
        <v>4021.4194399999978</v>
      </c>
      <c r="P93" s="116">
        <v>3.0825705857862484E-2</v>
      </c>
      <c r="Q93" s="117">
        <v>-55270.27601999999</v>
      </c>
      <c r="R93" s="118">
        <v>-4.4426315976940356E-2</v>
      </c>
    </row>
    <row r="94" spans="1:18" s="13" customFormat="1" ht="12.75" x14ac:dyDescent="0.2">
      <c r="A94" s="108" t="s">
        <v>16</v>
      </c>
      <c r="B94" s="143">
        <v>969717.07264000003</v>
      </c>
      <c r="C94" s="120">
        <v>9773502.8923700005</v>
      </c>
      <c r="D94" s="143">
        <v>901368.61453999998</v>
      </c>
      <c r="E94" s="143">
        <v>810241.99040000013</v>
      </c>
      <c r="F94" s="143">
        <v>962218.03275000001</v>
      </c>
      <c r="G94" s="143">
        <v>1049237.7116</v>
      </c>
      <c r="H94" s="143">
        <v>916112.74278000009</v>
      </c>
      <c r="I94" s="143">
        <v>922287.73978000006</v>
      </c>
      <c r="J94" s="119">
        <v>890934.20415000012</v>
      </c>
      <c r="K94" s="119">
        <v>925015.81182000006</v>
      </c>
      <c r="L94" s="119">
        <v>873309.51095000003</v>
      </c>
      <c r="M94" s="119">
        <v>1042278.9586699998</v>
      </c>
      <c r="N94" s="120">
        <v>9293005.3174400013</v>
      </c>
      <c r="O94" s="121">
        <v>72561.88602999982</v>
      </c>
      <c r="P94" s="122">
        <v>7.4827893699400461E-2</v>
      </c>
      <c r="Q94" s="123">
        <v>-480497.57492999919</v>
      </c>
      <c r="R94" s="124">
        <v>-4.9163291833178357E-2</v>
      </c>
    </row>
    <row r="95" spans="1:18" s="1" customFormat="1" ht="12.75" x14ac:dyDescent="0.2">
      <c r="A95" s="125"/>
      <c r="B95" s="129"/>
      <c r="C95" s="129"/>
      <c r="D95" s="127"/>
      <c r="E95" s="127"/>
      <c r="F95" s="127"/>
      <c r="G95" s="127"/>
      <c r="H95" s="127"/>
      <c r="I95" s="127"/>
      <c r="J95" s="127"/>
      <c r="K95" s="127"/>
      <c r="L95" s="127"/>
      <c r="M95" s="127"/>
      <c r="N95" s="127"/>
      <c r="O95" s="144"/>
      <c r="P95" s="107"/>
      <c r="Q95" s="106"/>
      <c r="R95" s="107"/>
    </row>
    <row r="96" spans="1:18" s="1" customFormat="1" ht="12.75" x14ac:dyDescent="0.2">
      <c r="A96" s="125" t="s">
        <v>17</v>
      </c>
      <c r="B96" s="129"/>
      <c r="C96" s="129"/>
      <c r="D96" s="127"/>
      <c r="E96" s="127"/>
      <c r="F96" s="127"/>
      <c r="G96" s="127"/>
      <c r="H96" s="127"/>
      <c r="I96" s="127"/>
      <c r="J96" s="127"/>
      <c r="K96" s="127"/>
      <c r="L96" s="127"/>
      <c r="M96" s="127"/>
      <c r="N96" s="127"/>
      <c r="O96" s="125"/>
      <c r="P96" s="107"/>
      <c r="Q96" s="106"/>
      <c r="R96" s="107"/>
    </row>
    <row r="97" spans="1:19" s="1" customFormat="1" ht="12.75" x14ac:dyDescent="0.2">
      <c r="A97" s="125" t="s">
        <v>18</v>
      </c>
      <c r="B97" s="129"/>
      <c r="C97" s="129"/>
      <c r="D97" s="127"/>
      <c r="E97" s="127"/>
      <c r="F97" s="127"/>
      <c r="G97" s="127"/>
      <c r="H97" s="127"/>
      <c r="I97" s="127"/>
      <c r="J97" s="127"/>
      <c r="K97" s="127"/>
      <c r="L97" s="127"/>
      <c r="M97" s="127"/>
      <c r="N97" s="127"/>
      <c r="O97" s="125"/>
      <c r="P97" s="107"/>
      <c r="Q97" s="106"/>
      <c r="R97" s="107"/>
    </row>
    <row r="98" spans="1:19" s="1" customFormat="1" ht="12.75" x14ac:dyDescent="0.2">
      <c r="A98" s="125" t="s">
        <v>19</v>
      </c>
      <c r="B98" s="129"/>
      <c r="C98" s="129"/>
      <c r="D98" s="127"/>
      <c r="E98" s="127"/>
      <c r="F98" s="127"/>
      <c r="G98" s="127"/>
      <c r="H98" s="127"/>
      <c r="I98" s="127"/>
      <c r="J98" s="127"/>
      <c r="K98" s="127"/>
      <c r="L98" s="127"/>
      <c r="M98" s="127"/>
      <c r="N98" s="127"/>
      <c r="O98" s="125"/>
      <c r="P98" s="107"/>
      <c r="Q98" s="106"/>
      <c r="R98" s="107"/>
    </row>
    <row r="99" spans="1:19" ht="12.75" x14ac:dyDescent="0.2">
      <c r="A99" s="139"/>
      <c r="B99" s="139"/>
      <c r="C99" s="139"/>
      <c r="D99" s="140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39"/>
      <c r="P99" s="133"/>
      <c r="Q99" s="134"/>
      <c r="R99" s="133"/>
    </row>
    <row r="100" spans="1:19" ht="12.75" x14ac:dyDescent="0.2">
      <c r="A100" s="139"/>
      <c r="B100" s="139"/>
      <c r="C100" s="139"/>
      <c r="D100" s="140"/>
      <c r="E100" s="140"/>
      <c r="F100" s="140"/>
      <c r="G100" s="140"/>
      <c r="H100" s="140"/>
      <c r="I100" s="140"/>
      <c r="J100" s="140"/>
      <c r="K100" s="140"/>
      <c r="L100" s="140"/>
      <c r="M100" s="140"/>
      <c r="N100" s="140"/>
      <c r="O100" s="139"/>
      <c r="P100" s="133"/>
      <c r="Q100" s="134"/>
      <c r="R100" s="133"/>
    </row>
    <row r="101" spans="1:19" ht="12.75" x14ac:dyDescent="0.2">
      <c r="A101" s="139"/>
      <c r="B101" s="139"/>
      <c r="C101" s="139"/>
      <c r="D101" s="140"/>
      <c r="E101" s="140"/>
      <c r="F101" s="140"/>
      <c r="G101" s="140"/>
      <c r="H101" s="140"/>
      <c r="I101" s="140"/>
      <c r="J101" s="140"/>
      <c r="K101" s="140"/>
      <c r="L101" s="140"/>
      <c r="M101" s="140"/>
      <c r="N101" s="140"/>
      <c r="O101" s="139"/>
      <c r="P101" s="133"/>
      <c r="Q101" s="134"/>
      <c r="R101" s="133"/>
    </row>
    <row r="102" spans="1:19" s="1" customFormat="1" ht="12.75" x14ac:dyDescent="0.2">
      <c r="A102" s="161" t="s">
        <v>0</v>
      </c>
      <c r="B102" s="161"/>
      <c r="C102" s="161"/>
      <c r="D102" s="161"/>
      <c r="E102" s="161"/>
      <c r="F102" s="161"/>
      <c r="G102" s="161"/>
      <c r="H102" s="161"/>
      <c r="I102" s="161"/>
      <c r="J102" s="161"/>
      <c r="K102" s="161"/>
      <c r="L102" s="161"/>
      <c r="M102" s="161"/>
      <c r="N102" s="161"/>
      <c r="O102" s="161"/>
      <c r="P102" s="161"/>
      <c r="Q102" s="161"/>
      <c r="R102" s="161"/>
    </row>
    <row r="103" spans="1:19" s="1" customFormat="1" ht="12.75" x14ac:dyDescent="0.2">
      <c r="A103" s="161" t="s">
        <v>111</v>
      </c>
      <c r="B103" s="161"/>
      <c r="C103" s="161"/>
      <c r="D103" s="161"/>
      <c r="E103" s="161"/>
      <c r="F103" s="161"/>
      <c r="G103" s="161"/>
      <c r="H103" s="161"/>
      <c r="I103" s="161"/>
      <c r="J103" s="161"/>
      <c r="K103" s="161"/>
      <c r="L103" s="161"/>
      <c r="M103" s="161"/>
      <c r="N103" s="161"/>
      <c r="O103" s="161"/>
      <c r="P103" s="161"/>
      <c r="Q103" s="161"/>
      <c r="R103" s="161"/>
    </row>
    <row r="104" spans="1:19" s="1" customFormat="1" ht="12.75" x14ac:dyDescent="0.2">
      <c r="A104" s="161" t="s">
        <v>1</v>
      </c>
      <c r="B104" s="161"/>
      <c r="C104" s="161"/>
      <c r="D104" s="161"/>
      <c r="E104" s="161"/>
      <c r="F104" s="161"/>
      <c r="G104" s="161"/>
      <c r="H104" s="161"/>
      <c r="I104" s="161"/>
      <c r="J104" s="161"/>
      <c r="K104" s="161"/>
      <c r="L104" s="161"/>
      <c r="M104" s="161"/>
      <c r="N104" s="161"/>
      <c r="O104" s="161"/>
      <c r="P104" s="161"/>
      <c r="Q104" s="161"/>
      <c r="R104" s="161"/>
    </row>
    <row r="105" spans="1:19" s="1" customFormat="1" ht="12.75" x14ac:dyDescent="0.2">
      <c r="A105" s="145"/>
      <c r="B105" s="145"/>
      <c r="C105" s="145"/>
      <c r="D105" s="104"/>
      <c r="E105" s="104"/>
      <c r="F105" s="104"/>
      <c r="G105" s="104"/>
      <c r="H105" s="104"/>
      <c r="I105" s="104"/>
      <c r="J105" s="104"/>
      <c r="K105" s="104"/>
      <c r="L105" s="104"/>
      <c r="M105" s="104"/>
      <c r="N105" s="104"/>
      <c r="O105" s="145"/>
      <c r="P105" s="107"/>
      <c r="Q105" s="106"/>
      <c r="R105" s="107"/>
    </row>
    <row r="106" spans="1:19" s="1" customFormat="1" ht="12.75" x14ac:dyDescent="0.2">
      <c r="A106" s="162" t="s">
        <v>2</v>
      </c>
      <c r="B106" s="164" t="s">
        <v>110</v>
      </c>
      <c r="C106" s="164"/>
      <c r="D106" s="165" t="s">
        <v>53</v>
      </c>
      <c r="E106" s="166"/>
      <c r="F106" s="166"/>
      <c r="G106" s="166"/>
      <c r="H106" s="166"/>
      <c r="I106" s="166"/>
      <c r="J106" s="166"/>
      <c r="K106" s="166"/>
      <c r="L106" s="166"/>
      <c r="M106" s="166"/>
      <c r="N106" s="167"/>
      <c r="O106" s="164" t="s">
        <v>116</v>
      </c>
      <c r="P106" s="164"/>
      <c r="Q106" s="164" t="s">
        <v>117</v>
      </c>
      <c r="R106" s="164"/>
    </row>
    <row r="107" spans="1:19" s="1" customFormat="1" ht="12.75" x14ac:dyDescent="0.2">
      <c r="A107" s="163"/>
      <c r="B107" s="108" t="s">
        <v>112</v>
      </c>
      <c r="C107" s="146" t="s">
        <v>113</v>
      </c>
      <c r="D107" s="110" t="s">
        <v>47</v>
      </c>
      <c r="E107" s="110" t="s">
        <v>59</v>
      </c>
      <c r="F107" s="110" t="s">
        <v>64</v>
      </c>
      <c r="G107" s="110" t="s">
        <v>73</v>
      </c>
      <c r="H107" s="110" t="s">
        <v>75</v>
      </c>
      <c r="I107" s="110" t="s">
        <v>82</v>
      </c>
      <c r="J107" s="110" t="s">
        <v>92</v>
      </c>
      <c r="K107" s="110" t="s">
        <v>96</v>
      </c>
      <c r="L107" s="110" t="s">
        <v>104</v>
      </c>
      <c r="M107" s="110" t="s">
        <v>114</v>
      </c>
      <c r="N107" s="110" t="s">
        <v>115</v>
      </c>
      <c r="O107" s="111" t="s">
        <v>3</v>
      </c>
      <c r="P107" s="112" t="s">
        <v>4</v>
      </c>
      <c r="Q107" s="111" t="s">
        <v>3</v>
      </c>
      <c r="R107" s="112" t="s">
        <v>4</v>
      </c>
    </row>
    <row r="108" spans="1:19" s="1" customFormat="1" ht="12.75" x14ac:dyDescent="0.2">
      <c r="A108" s="113" t="s">
        <v>5</v>
      </c>
      <c r="B108" s="142">
        <v>5977.42479</v>
      </c>
      <c r="C108" s="114">
        <v>215803.39161000002</v>
      </c>
      <c r="D108" s="142">
        <v>6250.6358399999999</v>
      </c>
      <c r="E108" s="142">
        <v>0</v>
      </c>
      <c r="F108" s="142">
        <v>0</v>
      </c>
      <c r="G108" s="142">
        <v>198.63821999999999</v>
      </c>
      <c r="H108" s="142">
        <v>15741.209199999999</v>
      </c>
      <c r="I108" s="142">
        <v>6771.1584599999996</v>
      </c>
      <c r="J108" s="114">
        <v>6819.7331900000008</v>
      </c>
      <c r="K108" s="114">
        <v>11554.241709999998</v>
      </c>
      <c r="L108" s="114">
        <v>20000</v>
      </c>
      <c r="M108" s="114">
        <v>0</v>
      </c>
      <c r="N108" s="114">
        <v>67335.616620000001</v>
      </c>
      <c r="O108" s="115">
        <v>-5977.42479</v>
      </c>
      <c r="P108" s="116">
        <v>-1</v>
      </c>
      <c r="Q108" s="117">
        <v>-148467.77499000001</v>
      </c>
      <c r="R108" s="118">
        <v>-0.68797702335610667</v>
      </c>
    </row>
    <row r="109" spans="1:19" s="1" customFormat="1" ht="12.75" x14ac:dyDescent="0.2">
      <c r="A109" s="113" t="s">
        <v>6</v>
      </c>
      <c r="B109" s="142">
        <v>16005.1623</v>
      </c>
      <c r="C109" s="114">
        <v>230983.8793</v>
      </c>
      <c r="D109" s="142">
        <v>11789.689329999999</v>
      </c>
      <c r="E109" s="142">
        <v>23709.290379999999</v>
      </c>
      <c r="F109" s="142">
        <v>61634.190740000005</v>
      </c>
      <c r="G109" s="142">
        <v>140502.48562999998</v>
      </c>
      <c r="H109" s="142">
        <v>13181.262429999999</v>
      </c>
      <c r="I109" s="142">
        <v>149887.99371000001</v>
      </c>
      <c r="J109" s="114">
        <v>32651.733110000001</v>
      </c>
      <c r="K109" s="114">
        <v>6118.0584600000002</v>
      </c>
      <c r="L109" s="114">
        <v>29494.87731</v>
      </c>
      <c r="M109" s="114">
        <v>31358.79262</v>
      </c>
      <c r="N109" s="114">
        <v>500328.37371999997</v>
      </c>
      <c r="O109" s="115">
        <v>15353.63032</v>
      </c>
      <c r="P109" s="116">
        <v>0.95929238530745797</v>
      </c>
      <c r="Q109" s="117">
        <v>269344.49442</v>
      </c>
      <c r="R109" s="118">
        <v>1.1660748587141767</v>
      </c>
    </row>
    <row r="110" spans="1:19" s="1" customFormat="1" ht="12.75" x14ac:dyDescent="0.2">
      <c r="A110" s="113" t="s">
        <v>7</v>
      </c>
      <c r="B110" s="142">
        <v>2003.8559700000001</v>
      </c>
      <c r="C110" s="114">
        <v>27690.665689999998</v>
      </c>
      <c r="D110" s="142">
        <v>12964.22781</v>
      </c>
      <c r="E110" s="142">
        <v>2923.87779</v>
      </c>
      <c r="F110" s="142">
        <v>3148.9884999999999</v>
      </c>
      <c r="G110" s="142">
        <v>13633.533130000002</v>
      </c>
      <c r="H110" s="142">
        <v>17390.199570000001</v>
      </c>
      <c r="I110" s="142">
        <v>13726.899069999999</v>
      </c>
      <c r="J110" s="114">
        <v>2847.1248999999998</v>
      </c>
      <c r="K110" s="114">
        <v>12882.43288</v>
      </c>
      <c r="L110" s="114">
        <v>8046.4831599999998</v>
      </c>
      <c r="M110" s="114">
        <v>15051.46839</v>
      </c>
      <c r="N110" s="114">
        <v>102615.2352</v>
      </c>
      <c r="O110" s="115">
        <v>13047.612419999999</v>
      </c>
      <c r="P110" s="116">
        <v>6.511252612631635</v>
      </c>
      <c r="Q110" s="117">
        <v>74924.569510000001</v>
      </c>
      <c r="R110" s="118">
        <v>2.705769891875792</v>
      </c>
      <c r="S110" s="43"/>
    </row>
    <row r="111" spans="1:19" s="1" customFormat="1" ht="12.75" x14ac:dyDescent="0.2">
      <c r="A111" s="113" t="s">
        <v>8</v>
      </c>
      <c r="B111" s="142">
        <v>7412.5624299999999</v>
      </c>
      <c r="C111" s="114">
        <v>107783.6</v>
      </c>
      <c r="D111" s="142">
        <v>6921.0285100000001</v>
      </c>
      <c r="E111" s="142">
        <v>5443.1508700000004</v>
      </c>
      <c r="F111" s="142">
        <v>10566.69227</v>
      </c>
      <c r="G111" s="142">
        <v>11907.32905</v>
      </c>
      <c r="H111" s="142">
        <v>6752.9997899999998</v>
      </c>
      <c r="I111" s="142">
        <v>9452.6297100000011</v>
      </c>
      <c r="J111" s="114">
        <v>13967.63726</v>
      </c>
      <c r="K111" s="114">
        <v>6884.5455899999997</v>
      </c>
      <c r="L111" s="114">
        <v>7883.7824000000001</v>
      </c>
      <c r="M111" s="114">
        <v>10371.952310000001</v>
      </c>
      <c r="N111" s="114">
        <v>90151.747759999998</v>
      </c>
      <c r="O111" s="115">
        <v>2959.3898800000006</v>
      </c>
      <c r="P111" s="116">
        <v>0.3992397916303283</v>
      </c>
      <c r="Q111" s="117">
        <v>-17631.852240000007</v>
      </c>
      <c r="R111" s="118">
        <v>-0.16358566832059795</v>
      </c>
    </row>
    <row r="112" spans="1:19" s="1" customFormat="1" ht="12.75" x14ac:dyDescent="0.2">
      <c r="A112" s="113" t="s">
        <v>9</v>
      </c>
      <c r="B112" s="142">
        <v>4688.5200000000004</v>
      </c>
      <c r="C112" s="114">
        <v>22844.690710000003</v>
      </c>
      <c r="D112" s="142">
        <v>2008.8166799999999</v>
      </c>
      <c r="E112" s="142">
        <v>2429.7234700000004</v>
      </c>
      <c r="F112" s="142">
        <v>2024.3949399999999</v>
      </c>
      <c r="G112" s="142">
        <v>0</v>
      </c>
      <c r="H112" s="142">
        <v>200</v>
      </c>
      <c r="I112" s="142">
        <v>350</v>
      </c>
      <c r="J112" s="114">
        <v>921</v>
      </c>
      <c r="K112" s="114">
        <v>6695</v>
      </c>
      <c r="L112" s="114">
        <v>1225.00208</v>
      </c>
      <c r="M112" s="114">
        <v>2600</v>
      </c>
      <c r="N112" s="114">
        <v>18453.937170000001</v>
      </c>
      <c r="O112" s="115">
        <v>-2088.5200000000004</v>
      </c>
      <c r="P112" s="116">
        <v>-0.44545400254238021</v>
      </c>
      <c r="Q112" s="117">
        <v>-4390.7535400000015</v>
      </c>
      <c r="R112" s="118">
        <v>-0.1922001744623314</v>
      </c>
    </row>
    <row r="113" spans="1:18" s="1" customFormat="1" ht="12.75" x14ac:dyDescent="0.2">
      <c r="A113" s="113" t="s">
        <v>10</v>
      </c>
      <c r="B113" s="142">
        <v>500.03</v>
      </c>
      <c r="C113" s="114">
        <v>8030.59915</v>
      </c>
      <c r="D113" s="142">
        <v>32.863239999999998</v>
      </c>
      <c r="E113" s="142">
        <v>145.03</v>
      </c>
      <c r="F113" s="142">
        <v>500.03</v>
      </c>
      <c r="G113" s="142">
        <v>3156.36418</v>
      </c>
      <c r="H113" s="142">
        <v>100.03</v>
      </c>
      <c r="I113" s="142">
        <v>150.09009</v>
      </c>
      <c r="J113" s="114">
        <v>331.45303999999999</v>
      </c>
      <c r="K113" s="114">
        <v>69</v>
      </c>
      <c r="L113" s="114">
        <v>106.50487</v>
      </c>
      <c r="M113" s="114">
        <v>103.43582000000001</v>
      </c>
      <c r="N113" s="114">
        <v>4694.8012399999998</v>
      </c>
      <c r="O113" s="115">
        <v>-396.59417999999994</v>
      </c>
      <c r="P113" s="116">
        <v>-0.79314077155370677</v>
      </c>
      <c r="Q113" s="117">
        <v>-3335.7979100000002</v>
      </c>
      <c r="R113" s="118">
        <v>-0.41538593169601801</v>
      </c>
    </row>
    <row r="114" spans="1:18" s="1" customFormat="1" ht="12.75" x14ac:dyDescent="0.2">
      <c r="A114" s="113" t="s">
        <v>11</v>
      </c>
      <c r="B114" s="142">
        <v>401357.10913</v>
      </c>
      <c r="C114" s="114">
        <v>3975690.3477400001</v>
      </c>
      <c r="D114" s="142">
        <v>593692.54812000005</v>
      </c>
      <c r="E114" s="142">
        <v>465203.51175000001</v>
      </c>
      <c r="F114" s="142">
        <v>497304.65708000003</v>
      </c>
      <c r="G114" s="142">
        <v>501802.44415000005</v>
      </c>
      <c r="H114" s="142">
        <v>452984.58437</v>
      </c>
      <c r="I114" s="142">
        <v>442578.95966000005</v>
      </c>
      <c r="J114" s="114">
        <v>455507.68475999997</v>
      </c>
      <c r="K114" s="114">
        <v>379798.59628999996</v>
      </c>
      <c r="L114" s="114">
        <v>349919.25731999998</v>
      </c>
      <c r="M114" s="114">
        <v>527014.79440000001</v>
      </c>
      <c r="N114" s="114">
        <v>4665807.0378999999</v>
      </c>
      <c r="O114" s="115">
        <v>125657.68527000002</v>
      </c>
      <c r="P114" s="116">
        <v>0.3130819970832992</v>
      </c>
      <c r="Q114" s="117">
        <v>690116.69015999977</v>
      </c>
      <c r="R114" s="118">
        <v>0.17358411490781722</v>
      </c>
    </row>
    <row r="115" spans="1:18" s="1" customFormat="1" ht="12.75" x14ac:dyDescent="0.2">
      <c r="A115" s="113" t="s">
        <v>12</v>
      </c>
      <c r="B115" s="142">
        <v>174704.62865999999</v>
      </c>
      <c r="C115" s="114">
        <v>1565780.06014</v>
      </c>
      <c r="D115" s="142">
        <v>203388.00075000001</v>
      </c>
      <c r="E115" s="142">
        <v>200006.56822999998</v>
      </c>
      <c r="F115" s="142">
        <v>233309.31406</v>
      </c>
      <c r="G115" s="142">
        <v>202117.81448</v>
      </c>
      <c r="H115" s="142">
        <v>276667.93622999999</v>
      </c>
      <c r="I115" s="142">
        <v>196555.39149000001</v>
      </c>
      <c r="J115" s="114">
        <v>95892.646180000011</v>
      </c>
      <c r="K115" s="114">
        <v>222330.44256999998</v>
      </c>
      <c r="L115" s="114">
        <v>392543.18373000005</v>
      </c>
      <c r="M115" s="114">
        <v>320783.88970999996</v>
      </c>
      <c r="N115" s="114">
        <v>2343595.1874299999</v>
      </c>
      <c r="O115" s="115">
        <v>146079.26104999997</v>
      </c>
      <c r="P115" s="116">
        <v>0.83614991869672184</v>
      </c>
      <c r="Q115" s="117">
        <v>777815.12728999997</v>
      </c>
      <c r="R115" s="118">
        <v>0.49675886613376186</v>
      </c>
    </row>
    <row r="116" spans="1:18" s="1" customFormat="1" ht="12.75" x14ac:dyDescent="0.2">
      <c r="A116" s="113" t="s">
        <v>13</v>
      </c>
      <c r="B116" s="142">
        <v>52665.155460000002</v>
      </c>
      <c r="C116" s="114">
        <v>619178.06481000001</v>
      </c>
      <c r="D116" s="142">
        <v>55383.019210000006</v>
      </c>
      <c r="E116" s="142">
        <v>48167.140299999999</v>
      </c>
      <c r="F116" s="142">
        <v>47943.95046</v>
      </c>
      <c r="G116" s="142">
        <v>54328.900329999997</v>
      </c>
      <c r="H116" s="142">
        <v>80765.627819999994</v>
      </c>
      <c r="I116" s="142">
        <v>41574.233759999996</v>
      </c>
      <c r="J116" s="114">
        <v>39065.169129999995</v>
      </c>
      <c r="K116" s="114">
        <v>47238.863890000001</v>
      </c>
      <c r="L116" s="114">
        <v>48887.298089999997</v>
      </c>
      <c r="M116" s="114">
        <v>40952.941749999998</v>
      </c>
      <c r="N116" s="114">
        <v>504307.14473999996</v>
      </c>
      <c r="O116" s="115">
        <v>-11712.213710000004</v>
      </c>
      <c r="P116" s="116">
        <v>-0.22239018583920467</v>
      </c>
      <c r="Q116" s="117">
        <v>-114870.92007000005</v>
      </c>
      <c r="R116" s="118">
        <v>-0.18552162390515103</v>
      </c>
    </row>
    <row r="117" spans="1:18" s="1" customFormat="1" ht="12.75" x14ac:dyDescent="0.2">
      <c r="A117" s="113" t="s">
        <v>14</v>
      </c>
      <c r="B117" s="142">
        <v>50500.161619999999</v>
      </c>
      <c r="C117" s="114">
        <v>742958.68845999998</v>
      </c>
      <c r="D117" s="142">
        <v>38128.68838</v>
      </c>
      <c r="E117" s="142">
        <v>53400.386840000006</v>
      </c>
      <c r="F117" s="142">
        <v>69908.445950000008</v>
      </c>
      <c r="G117" s="142">
        <v>63398.925810000001</v>
      </c>
      <c r="H117" s="142">
        <v>48545.645920000003</v>
      </c>
      <c r="I117" s="142">
        <v>74096.651280000005</v>
      </c>
      <c r="J117" s="114">
        <v>68981.719299999997</v>
      </c>
      <c r="K117" s="114">
        <v>63584.569080000001</v>
      </c>
      <c r="L117" s="114">
        <v>77689.944230000008</v>
      </c>
      <c r="M117" s="114">
        <v>87019.10759</v>
      </c>
      <c r="N117" s="114">
        <v>644754.08438000001</v>
      </c>
      <c r="O117" s="115">
        <v>36518.945970000001</v>
      </c>
      <c r="P117" s="116">
        <v>0.72314513059968299</v>
      </c>
      <c r="Q117" s="117">
        <v>-98204.604079999961</v>
      </c>
      <c r="R117" s="118">
        <v>-0.13218043695478932</v>
      </c>
    </row>
    <row r="118" spans="1:18" s="1" customFormat="1" ht="12.75" x14ac:dyDescent="0.2">
      <c r="A118" s="113" t="s">
        <v>15</v>
      </c>
      <c r="B118" s="142">
        <v>109849.65775</v>
      </c>
      <c r="C118" s="114">
        <v>911891.79529000004</v>
      </c>
      <c r="D118" s="142">
        <v>76621.573820000005</v>
      </c>
      <c r="E118" s="142">
        <v>75637.055040000007</v>
      </c>
      <c r="F118" s="142">
        <v>102126.42606</v>
      </c>
      <c r="G118" s="142">
        <v>88078.949569999997</v>
      </c>
      <c r="H118" s="142">
        <v>118702.90035</v>
      </c>
      <c r="I118" s="142">
        <v>96597.742869999987</v>
      </c>
      <c r="J118" s="114">
        <v>93817.92697</v>
      </c>
      <c r="K118" s="114">
        <v>106981.08118000001</v>
      </c>
      <c r="L118" s="114">
        <v>93840.487449999986</v>
      </c>
      <c r="M118" s="114">
        <v>107867.59351999999</v>
      </c>
      <c r="N118" s="114">
        <v>960271.73682999995</v>
      </c>
      <c r="O118" s="115">
        <v>-1982.0642300000036</v>
      </c>
      <c r="P118" s="116">
        <v>-1.8043426539487872E-2</v>
      </c>
      <c r="Q118" s="117">
        <v>48379.941539999912</v>
      </c>
      <c r="R118" s="118">
        <v>5.3054476188826971E-2</v>
      </c>
    </row>
    <row r="119" spans="1:18" s="13" customFormat="1" ht="12.75" x14ac:dyDescent="0.2">
      <c r="A119" s="108" t="s">
        <v>16</v>
      </c>
      <c r="B119" s="143">
        <v>825664.26811000006</v>
      </c>
      <c r="C119" s="120">
        <v>8428635.7829</v>
      </c>
      <c r="D119" s="143">
        <v>1007181.09169</v>
      </c>
      <c r="E119" s="143">
        <v>877065.73466999992</v>
      </c>
      <c r="F119" s="143">
        <v>1028467.0900600002</v>
      </c>
      <c r="G119" s="143">
        <v>1079125.3845499998</v>
      </c>
      <c r="H119" s="143">
        <v>1031032.3956800001</v>
      </c>
      <c r="I119" s="143">
        <v>1031741.7501000001</v>
      </c>
      <c r="J119" s="119">
        <v>810803.82784000004</v>
      </c>
      <c r="K119" s="119">
        <v>864136.83165000007</v>
      </c>
      <c r="L119" s="119">
        <v>1029636.82064</v>
      </c>
      <c r="M119" s="119">
        <v>1143123.9761100002</v>
      </c>
      <c r="N119" s="120">
        <v>9902314.9029900003</v>
      </c>
      <c r="O119" s="121">
        <v>317459.7080000001</v>
      </c>
      <c r="P119" s="122">
        <v>0.38449006486218207</v>
      </c>
      <c r="Q119" s="123">
        <v>1473679.1200900003</v>
      </c>
      <c r="R119" s="124">
        <v>0.17484195047077455</v>
      </c>
    </row>
    <row r="120" spans="1:18" s="1" customFormat="1" ht="12.75" x14ac:dyDescent="0.2">
      <c r="A120" s="125"/>
      <c r="B120" s="129"/>
      <c r="C120" s="129"/>
      <c r="D120" s="127"/>
      <c r="E120" s="127"/>
      <c r="F120" s="127"/>
      <c r="G120" s="127"/>
      <c r="H120" s="127"/>
      <c r="I120" s="127"/>
      <c r="J120" s="127"/>
      <c r="K120" s="127"/>
      <c r="L120" s="127"/>
      <c r="M120" s="127"/>
      <c r="N120" s="127"/>
      <c r="O120" s="125"/>
      <c r="P120" s="107"/>
      <c r="Q120" s="106"/>
      <c r="R120" s="107"/>
    </row>
    <row r="121" spans="1:18" s="1" customFormat="1" ht="12.75" x14ac:dyDescent="0.2">
      <c r="A121" s="125" t="s">
        <v>17</v>
      </c>
      <c r="B121" s="129"/>
      <c r="C121" s="129"/>
      <c r="D121" s="127"/>
      <c r="E121" s="127"/>
      <c r="F121" s="127"/>
      <c r="G121" s="127"/>
      <c r="H121" s="127"/>
      <c r="I121" s="127"/>
      <c r="J121" s="127"/>
      <c r="K121" s="127"/>
      <c r="L121" s="127"/>
      <c r="M121" s="127"/>
      <c r="N121" s="127"/>
      <c r="O121" s="125"/>
      <c r="P121" s="107"/>
      <c r="Q121" s="106"/>
      <c r="R121" s="107"/>
    </row>
    <row r="122" spans="1:18" s="1" customFormat="1" x14ac:dyDescent="0.2">
      <c r="A122" s="1" t="s">
        <v>18</v>
      </c>
      <c r="B122" s="5"/>
      <c r="C122" s="5"/>
      <c r="D122" s="4"/>
      <c r="E122" s="15"/>
      <c r="F122" s="15"/>
      <c r="G122" s="15"/>
      <c r="H122" s="15"/>
      <c r="I122" s="15"/>
      <c r="J122" s="15"/>
      <c r="K122" s="15"/>
      <c r="L122" s="15"/>
      <c r="M122" s="15"/>
      <c r="N122" s="4"/>
      <c r="O122" s="9"/>
      <c r="P122" s="37"/>
      <c r="Q122" s="38"/>
      <c r="R122" s="37"/>
    </row>
    <row r="123" spans="1:18" s="1" customFormat="1" x14ac:dyDescent="0.2">
      <c r="A123" s="1" t="s">
        <v>19</v>
      </c>
      <c r="B123" s="5"/>
      <c r="C123" s="5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P123" s="37"/>
      <c r="Q123" s="38"/>
      <c r="R123" s="37"/>
    </row>
  </sheetData>
  <mergeCells count="40">
    <mergeCell ref="A102:R102"/>
    <mergeCell ref="A103:R103"/>
    <mergeCell ref="A104:R104"/>
    <mergeCell ref="A106:A107"/>
    <mergeCell ref="B106:C106"/>
    <mergeCell ref="D106:N106"/>
    <mergeCell ref="O106:P106"/>
    <mergeCell ref="Q106:R106"/>
    <mergeCell ref="A77:R77"/>
    <mergeCell ref="A78:R78"/>
    <mergeCell ref="A79:R79"/>
    <mergeCell ref="A81:A82"/>
    <mergeCell ref="B81:C81"/>
    <mergeCell ref="D81:N81"/>
    <mergeCell ref="O81:P81"/>
    <mergeCell ref="Q81:R81"/>
    <mergeCell ref="A52:R52"/>
    <mergeCell ref="A53:R53"/>
    <mergeCell ref="A54:R54"/>
    <mergeCell ref="A56:A57"/>
    <mergeCell ref="B56:C56"/>
    <mergeCell ref="D56:N56"/>
    <mergeCell ref="O56:P56"/>
    <mergeCell ref="Q56:R56"/>
    <mergeCell ref="A27:R27"/>
    <mergeCell ref="A28:R28"/>
    <mergeCell ref="A29:R29"/>
    <mergeCell ref="A31:A32"/>
    <mergeCell ref="B31:C31"/>
    <mergeCell ref="D31:N31"/>
    <mergeCell ref="O31:P31"/>
    <mergeCell ref="Q31:R31"/>
    <mergeCell ref="A2:R2"/>
    <mergeCell ref="A3:R3"/>
    <mergeCell ref="A4:R4"/>
    <mergeCell ref="A6:A7"/>
    <mergeCell ref="B6:C6"/>
    <mergeCell ref="D6:N6"/>
    <mergeCell ref="O6:P6"/>
    <mergeCell ref="Q6:R6"/>
  </mergeCells>
  <pageMargins left="0.7" right="0.7" top="0.75" bottom="0.75" header="0.3" footer="0.3"/>
  <pageSetup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23"/>
  <sheetViews>
    <sheetView workbookViewId="0">
      <selection activeCell="A29" sqref="A29:S29"/>
    </sheetView>
  </sheetViews>
  <sheetFormatPr baseColWidth="10" defaultColWidth="11.85546875" defaultRowHeight="11.25" x14ac:dyDescent="0.2"/>
  <cols>
    <col min="1" max="1" width="24.85546875" style="10" customWidth="1"/>
    <col min="2" max="3" width="15.42578125" style="10" customWidth="1"/>
    <col min="4" max="4" width="11.85546875" style="14"/>
    <col min="5" max="5" width="11.28515625" style="14" customWidth="1"/>
    <col min="6" max="14" width="11.85546875" style="14"/>
    <col min="15" max="15" width="15" style="14" customWidth="1"/>
    <col min="16" max="16" width="11.85546875" style="10"/>
    <col min="17" max="17" width="11.85546875" style="40"/>
    <col min="18" max="18" width="15.140625" style="39" customWidth="1"/>
    <col min="19" max="19" width="11.85546875" style="40"/>
    <col min="20" max="16384" width="11.85546875" style="10"/>
  </cols>
  <sheetData>
    <row r="2" spans="1:21" s="1" customFormat="1" ht="12.75" x14ac:dyDescent="0.2">
      <c r="A2" s="161" t="s">
        <v>0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</row>
    <row r="3" spans="1:21" s="1" customFormat="1" ht="12.75" x14ac:dyDescent="0.2">
      <c r="A3" s="161" t="s">
        <v>118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</row>
    <row r="4" spans="1:21" s="1" customFormat="1" ht="12.75" x14ac:dyDescent="0.2">
      <c r="A4" s="161" t="s">
        <v>1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</row>
    <row r="5" spans="1:21" s="1" customFormat="1" ht="12.75" x14ac:dyDescent="0.2">
      <c r="A5" s="147"/>
      <c r="B5" s="147"/>
      <c r="C5" s="147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47"/>
      <c r="Q5" s="105"/>
      <c r="R5" s="106"/>
      <c r="S5" s="107"/>
    </row>
    <row r="6" spans="1:21" s="1" customFormat="1" ht="12.75" x14ac:dyDescent="0.2">
      <c r="A6" s="162" t="s">
        <v>2</v>
      </c>
      <c r="B6" s="164" t="s">
        <v>26</v>
      </c>
      <c r="C6" s="164"/>
      <c r="D6" s="165" t="s">
        <v>48</v>
      </c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7"/>
      <c r="P6" s="164" t="s">
        <v>122</v>
      </c>
      <c r="Q6" s="164"/>
      <c r="R6" s="164" t="s">
        <v>123</v>
      </c>
      <c r="S6" s="164"/>
    </row>
    <row r="7" spans="1:21" s="1" customFormat="1" ht="12.75" x14ac:dyDescent="0.2">
      <c r="A7" s="163"/>
      <c r="B7" s="108" t="s">
        <v>120</v>
      </c>
      <c r="C7" s="148" t="s">
        <v>121</v>
      </c>
      <c r="D7" s="110" t="s">
        <v>47</v>
      </c>
      <c r="E7" s="110" t="s">
        <v>59</v>
      </c>
      <c r="F7" s="110" t="s">
        <v>64</v>
      </c>
      <c r="G7" s="110" t="s">
        <v>73</v>
      </c>
      <c r="H7" s="110" t="s">
        <v>75</v>
      </c>
      <c r="I7" s="110" t="s">
        <v>82</v>
      </c>
      <c r="J7" s="110" t="s">
        <v>92</v>
      </c>
      <c r="K7" s="110" t="s">
        <v>96</v>
      </c>
      <c r="L7" s="110" t="s">
        <v>104</v>
      </c>
      <c r="M7" s="110" t="s">
        <v>114</v>
      </c>
      <c r="N7" s="110" t="s">
        <v>124</v>
      </c>
      <c r="O7" s="110" t="s">
        <v>119</v>
      </c>
      <c r="P7" s="111" t="s">
        <v>3</v>
      </c>
      <c r="Q7" s="112" t="s">
        <v>4</v>
      </c>
      <c r="R7" s="111" t="s">
        <v>3</v>
      </c>
      <c r="S7" s="112" t="s">
        <v>4</v>
      </c>
    </row>
    <row r="8" spans="1:21" s="1" customFormat="1" ht="12.75" x14ac:dyDescent="0.2">
      <c r="A8" s="113" t="s">
        <v>5</v>
      </c>
      <c r="B8" s="114">
        <v>27102.73777</v>
      </c>
      <c r="C8" s="114">
        <v>336536.77574000007</v>
      </c>
      <c r="D8" s="114">
        <v>6250.6358399999999</v>
      </c>
      <c r="E8" s="114">
        <v>0</v>
      </c>
      <c r="F8" s="114">
        <v>170321.55650999999</v>
      </c>
      <c r="G8" s="114">
        <v>10198.638220000001</v>
      </c>
      <c r="H8" s="114">
        <v>15741.209199999999</v>
      </c>
      <c r="I8" s="114">
        <v>7491.2004800000004</v>
      </c>
      <c r="J8" s="114">
        <v>206894.73319</v>
      </c>
      <c r="K8" s="114">
        <v>161554.24171</v>
      </c>
      <c r="L8" s="114">
        <v>85339.653999999995</v>
      </c>
      <c r="M8" s="114">
        <v>141.55600000000001</v>
      </c>
      <c r="N8" s="114">
        <v>300922.97401999997</v>
      </c>
      <c r="O8" s="114">
        <f>SUM(D8:N8)</f>
        <v>964856.39916999987</v>
      </c>
      <c r="P8" s="115">
        <f>+N8-B8</f>
        <v>273820.23624999996</v>
      </c>
      <c r="Q8" s="116">
        <f>+N8/B8-1</f>
        <v>10.103047100765274</v>
      </c>
      <c r="R8" s="117">
        <f>+O8-C8</f>
        <v>628319.6234299998</v>
      </c>
      <c r="S8" s="118">
        <f>+O8/C8-1</f>
        <v>1.8670162333623352</v>
      </c>
      <c r="T8" s="9"/>
      <c r="U8" s="9"/>
    </row>
    <row r="9" spans="1:21" s="1" customFormat="1" ht="12.75" x14ac:dyDescent="0.2">
      <c r="A9" s="113" t="s">
        <v>6</v>
      </c>
      <c r="B9" s="114">
        <v>86881.141909999991</v>
      </c>
      <c r="C9" s="114">
        <v>668135.23731999996</v>
      </c>
      <c r="D9" s="114">
        <v>32861.051140000003</v>
      </c>
      <c r="E9" s="114">
        <v>85560.678280000007</v>
      </c>
      <c r="F9" s="114">
        <v>124420.28664000001</v>
      </c>
      <c r="G9" s="114">
        <v>387859.2635</v>
      </c>
      <c r="H9" s="114">
        <v>51368.860229999998</v>
      </c>
      <c r="I9" s="114">
        <v>212627.73156000001</v>
      </c>
      <c r="J9" s="114">
        <v>112705.86010999999</v>
      </c>
      <c r="K9" s="114">
        <v>26768.00649</v>
      </c>
      <c r="L9" s="114">
        <v>57118.22941</v>
      </c>
      <c r="M9" s="114">
        <v>53844.370840000003</v>
      </c>
      <c r="N9" s="114">
        <v>119167.16056999999</v>
      </c>
      <c r="O9" s="114">
        <f t="shared" ref="O9:O19" si="0">SUM(D9:N9)</f>
        <v>1264301.4987699999</v>
      </c>
      <c r="P9" s="115">
        <f t="shared" ref="P9:P19" si="1">+N9-B9</f>
        <v>32286.018660000002</v>
      </c>
      <c r="Q9" s="116">
        <f t="shared" ref="Q9:Q19" si="2">+N9/B9-1</f>
        <v>0.37161135259300604</v>
      </c>
      <c r="R9" s="117">
        <f t="shared" ref="R9:R19" si="3">+O9-C9</f>
        <v>596166.26144999999</v>
      </c>
      <c r="S9" s="118">
        <f t="shared" ref="S9:S19" si="4">+O9/C9-1</f>
        <v>0.89228381942751689</v>
      </c>
      <c r="T9" s="9"/>
      <c r="U9" s="9"/>
    </row>
    <row r="10" spans="1:21" s="1" customFormat="1" ht="12.75" x14ac:dyDescent="0.2">
      <c r="A10" s="113" t="s">
        <v>7</v>
      </c>
      <c r="B10" s="114">
        <v>15223.160309999999</v>
      </c>
      <c r="C10" s="114">
        <v>183743.42470999999</v>
      </c>
      <c r="D10" s="114">
        <v>26886.793420000002</v>
      </c>
      <c r="E10" s="114">
        <v>15769.36759</v>
      </c>
      <c r="F10" s="114">
        <v>11776.734390000001</v>
      </c>
      <c r="G10" s="114">
        <v>22876.497620000002</v>
      </c>
      <c r="H10" s="114">
        <v>34317.567849999992</v>
      </c>
      <c r="I10" s="114">
        <v>24119.220570000001</v>
      </c>
      <c r="J10" s="114">
        <v>11986.90422</v>
      </c>
      <c r="K10" s="114">
        <v>28455.244210000001</v>
      </c>
      <c r="L10" s="114">
        <v>23937.440050000001</v>
      </c>
      <c r="M10" s="114">
        <v>38735.782050000002</v>
      </c>
      <c r="N10" s="114">
        <v>14926.092720000001</v>
      </c>
      <c r="O10" s="114">
        <f t="shared" si="0"/>
        <v>253787.64469000004</v>
      </c>
      <c r="P10" s="115">
        <f t="shared" si="1"/>
        <v>-297.06758999999875</v>
      </c>
      <c r="Q10" s="116">
        <f t="shared" si="2"/>
        <v>-1.9514186538839517E-2</v>
      </c>
      <c r="R10" s="117">
        <f t="shared" si="3"/>
        <v>70044.219980000053</v>
      </c>
      <c r="S10" s="118">
        <f t="shared" si="4"/>
        <v>0.38120667496292726</v>
      </c>
      <c r="T10" s="9"/>
      <c r="U10" s="9"/>
    </row>
    <row r="11" spans="1:21" s="1" customFormat="1" ht="12.75" x14ac:dyDescent="0.2">
      <c r="A11" s="113" t="s">
        <v>8</v>
      </c>
      <c r="B11" s="114">
        <v>45222.726149999995</v>
      </c>
      <c r="C11" s="114">
        <v>517973.30979999993</v>
      </c>
      <c r="D11" s="114">
        <v>43564.270120000008</v>
      </c>
      <c r="E11" s="114">
        <v>29857.227700000003</v>
      </c>
      <c r="F11" s="114">
        <v>42809.18735</v>
      </c>
      <c r="G11" s="114">
        <v>53862.198850000001</v>
      </c>
      <c r="H11" s="114">
        <v>43688.540349999996</v>
      </c>
      <c r="I11" s="114">
        <v>38901.55384</v>
      </c>
      <c r="J11" s="114">
        <v>55453.322289999996</v>
      </c>
      <c r="K11" s="114">
        <v>44087.991840000002</v>
      </c>
      <c r="L11" s="114">
        <v>69623.33520999999</v>
      </c>
      <c r="M11" s="114">
        <v>46533.894480000003</v>
      </c>
      <c r="N11" s="114">
        <v>39301.835349999994</v>
      </c>
      <c r="O11" s="114">
        <f t="shared" si="0"/>
        <v>507683.35738000006</v>
      </c>
      <c r="P11" s="115">
        <f t="shared" si="1"/>
        <v>-5920.890800000001</v>
      </c>
      <c r="Q11" s="116">
        <f t="shared" si="2"/>
        <v>-0.13092733021801695</v>
      </c>
      <c r="R11" s="117">
        <f t="shared" si="3"/>
        <v>-10289.95241999987</v>
      </c>
      <c r="S11" s="118">
        <f t="shared" si="4"/>
        <v>-1.9865796606340691E-2</v>
      </c>
      <c r="T11" s="9"/>
      <c r="U11" s="9"/>
    </row>
    <row r="12" spans="1:21" s="1" customFormat="1" ht="12.75" x14ac:dyDescent="0.2">
      <c r="A12" s="113" t="s">
        <v>9</v>
      </c>
      <c r="B12" s="114">
        <v>3053.91075</v>
      </c>
      <c r="C12" s="114">
        <v>54374.096150000005</v>
      </c>
      <c r="D12" s="114">
        <v>6521.5892199999998</v>
      </c>
      <c r="E12" s="114">
        <v>3897.8927800000001</v>
      </c>
      <c r="F12" s="114">
        <v>3867.4938499999998</v>
      </c>
      <c r="G12" s="114">
        <v>1584.4970800000001</v>
      </c>
      <c r="H12" s="114">
        <v>1524.61176</v>
      </c>
      <c r="I12" s="114">
        <v>8556.5805099999998</v>
      </c>
      <c r="J12" s="114">
        <v>4177.9874900000004</v>
      </c>
      <c r="K12" s="114">
        <v>10659.36335</v>
      </c>
      <c r="L12" s="114">
        <v>4358.8300300000001</v>
      </c>
      <c r="M12" s="114">
        <v>9713.2223599999998</v>
      </c>
      <c r="N12" s="114">
        <v>3288.2897800000001</v>
      </c>
      <c r="O12" s="114">
        <f t="shared" si="0"/>
        <v>58150.358209999999</v>
      </c>
      <c r="P12" s="115">
        <f t="shared" si="1"/>
        <v>234.37903000000006</v>
      </c>
      <c r="Q12" s="116">
        <f t="shared" si="2"/>
        <v>7.6747177369214326E-2</v>
      </c>
      <c r="R12" s="117">
        <f t="shared" si="3"/>
        <v>3776.2620599999937</v>
      </c>
      <c r="S12" s="118">
        <f t="shared" si="4"/>
        <v>6.9449652084009772E-2</v>
      </c>
      <c r="T12" s="9"/>
      <c r="U12" s="9"/>
    </row>
    <row r="13" spans="1:21" s="1" customFormat="1" ht="12.75" x14ac:dyDescent="0.2">
      <c r="A13" s="113" t="s">
        <v>10</v>
      </c>
      <c r="B13" s="114">
        <v>714.42313000000001</v>
      </c>
      <c r="C13" s="114">
        <v>11493.28002</v>
      </c>
      <c r="D13" s="114">
        <v>289.27787000000001</v>
      </c>
      <c r="E13" s="114">
        <v>2999.098</v>
      </c>
      <c r="F13" s="114">
        <v>646.27456000000006</v>
      </c>
      <c r="G13" s="114">
        <v>3511.1506900000004</v>
      </c>
      <c r="H13" s="114">
        <v>1681.15534</v>
      </c>
      <c r="I13" s="114">
        <v>496.06508999999994</v>
      </c>
      <c r="J13" s="114">
        <v>481.72864000000004</v>
      </c>
      <c r="K13" s="114">
        <v>281.04252000000002</v>
      </c>
      <c r="L13" s="114">
        <v>259.86063999999999</v>
      </c>
      <c r="M13" s="114">
        <v>675.2183</v>
      </c>
      <c r="N13" s="114">
        <v>1989.0414000000001</v>
      </c>
      <c r="O13" s="114">
        <f t="shared" si="0"/>
        <v>13309.913050000001</v>
      </c>
      <c r="P13" s="115">
        <f t="shared" si="1"/>
        <v>1274.6182699999999</v>
      </c>
      <c r="Q13" s="116">
        <f t="shared" si="2"/>
        <v>1.784122344975029</v>
      </c>
      <c r="R13" s="117">
        <f t="shared" si="3"/>
        <v>1816.6330300000009</v>
      </c>
      <c r="S13" s="118">
        <f t="shared" si="4"/>
        <v>0.15806045157159598</v>
      </c>
      <c r="T13" s="9"/>
      <c r="U13" s="9"/>
    </row>
    <row r="14" spans="1:21" s="1" customFormat="1" ht="12.75" x14ac:dyDescent="0.2">
      <c r="A14" s="113" t="s">
        <v>11</v>
      </c>
      <c r="B14" s="114">
        <v>749784.74106000003</v>
      </c>
      <c r="C14" s="114">
        <v>9422683.498780001</v>
      </c>
      <c r="D14" s="114">
        <v>991915.07775000005</v>
      </c>
      <c r="E14" s="114">
        <v>853773.89933000004</v>
      </c>
      <c r="F14" s="114">
        <v>917251.27511000005</v>
      </c>
      <c r="G14" s="114">
        <v>880399.30666999996</v>
      </c>
      <c r="H14" s="114">
        <v>888790.22607000009</v>
      </c>
      <c r="I14" s="114">
        <v>877312.49750000006</v>
      </c>
      <c r="J14" s="114">
        <v>844887.38861999998</v>
      </c>
      <c r="K14" s="114">
        <v>834065.8215699998</v>
      </c>
      <c r="L14" s="114">
        <v>833744.93134000013</v>
      </c>
      <c r="M14" s="114">
        <v>1052017.3632299998</v>
      </c>
      <c r="N14" s="114">
        <v>858372.53453000006</v>
      </c>
      <c r="O14" s="114">
        <f t="shared" si="0"/>
        <v>9832530.3217200004</v>
      </c>
      <c r="P14" s="115">
        <f t="shared" si="1"/>
        <v>108587.79347000003</v>
      </c>
      <c r="Q14" s="116">
        <f t="shared" si="2"/>
        <v>0.14482529121156196</v>
      </c>
      <c r="R14" s="117">
        <f t="shared" si="3"/>
        <v>409846.8229399994</v>
      </c>
      <c r="S14" s="118">
        <f t="shared" si="4"/>
        <v>4.3495764555082861E-2</v>
      </c>
      <c r="T14" s="9"/>
      <c r="U14" s="9"/>
    </row>
    <row r="15" spans="1:21" s="1" customFormat="1" ht="12.75" x14ac:dyDescent="0.2">
      <c r="A15" s="113" t="s">
        <v>12</v>
      </c>
      <c r="B15" s="114">
        <v>220507.41384999998</v>
      </c>
      <c r="C15" s="114">
        <v>2849134.6353500001</v>
      </c>
      <c r="D15" s="114">
        <v>280349.67566000001</v>
      </c>
      <c r="E15" s="114">
        <v>323200.42140999995</v>
      </c>
      <c r="F15" s="114">
        <v>341959.32193999999</v>
      </c>
      <c r="G15" s="114">
        <v>303871.33487999992</v>
      </c>
      <c r="H15" s="114">
        <v>397716.68358000007</v>
      </c>
      <c r="I15" s="114">
        <v>279737.05187000002</v>
      </c>
      <c r="J15" s="114">
        <v>179057.11137999999</v>
      </c>
      <c r="K15" s="114">
        <v>299725.99952999997</v>
      </c>
      <c r="L15" s="114">
        <v>445819.75579000002</v>
      </c>
      <c r="M15" s="114">
        <v>431754.91852999997</v>
      </c>
      <c r="N15" s="114">
        <v>417740.54859999998</v>
      </c>
      <c r="O15" s="114">
        <f t="shared" si="0"/>
        <v>3700932.8231699998</v>
      </c>
      <c r="P15" s="115">
        <f t="shared" si="1"/>
        <v>197233.13475</v>
      </c>
      <c r="Q15" s="116">
        <f t="shared" si="2"/>
        <v>0.89445126268710262</v>
      </c>
      <c r="R15" s="117">
        <f t="shared" si="3"/>
        <v>851798.18781999964</v>
      </c>
      <c r="S15" s="118">
        <f t="shared" si="4"/>
        <v>0.29896733459047686</v>
      </c>
      <c r="T15" s="9"/>
      <c r="U15" s="9"/>
    </row>
    <row r="16" spans="1:21" s="1" customFormat="1" ht="12.75" x14ac:dyDescent="0.2">
      <c r="A16" s="113" t="s">
        <v>13</v>
      </c>
      <c r="B16" s="114">
        <v>214548.22628</v>
      </c>
      <c r="C16" s="114">
        <v>2417736.89714</v>
      </c>
      <c r="D16" s="114">
        <v>199940.23550000001</v>
      </c>
      <c r="E16" s="114">
        <v>176069.30187999998</v>
      </c>
      <c r="F16" s="114">
        <v>191276.84687000001</v>
      </c>
      <c r="G16" s="114">
        <v>213565.69193</v>
      </c>
      <c r="H16" s="114">
        <v>232636.74437999999</v>
      </c>
      <c r="I16" s="114">
        <v>181712.08559</v>
      </c>
      <c r="J16" s="114">
        <v>198616.59721999997</v>
      </c>
      <c r="K16" s="114">
        <v>191877.18662999998</v>
      </c>
      <c r="L16" s="114">
        <v>192598.53050999998</v>
      </c>
      <c r="M16" s="114">
        <v>204710.16304999997</v>
      </c>
      <c r="N16" s="114">
        <v>197518.06435999999</v>
      </c>
      <c r="O16" s="114">
        <f t="shared" si="0"/>
        <v>2180521.4479199997</v>
      </c>
      <c r="P16" s="115">
        <f t="shared" si="1"/>
        <v>-17030.161920000013</v>
      </c>
      <c r="Q16" s="116">
        <f t="shared" si="2"/>
        <v>-7.93768478783623E-2</v>
      </c>
      <c r="R16" s="117">
        <f t="shared" si="3"/>
        <v>-237215.4492200003</v>
      </c>
      <c r="S16" s="118">
        <f t="shared" si="4"/>
        <v>-9.8114666447208676E-2</v>
      </c>
      <c r="T16" s="9"/>
      <c r="U16" s="9"/>
    </row>
    <row r="17" spans="1:23" s="1" customFormat="1" ht="12.75" x14ac:dyDescent="0.2">
      <c r="A17" s="113" t="s">
        <v>14</v>
      </c>
      <c r="B17" s="114">
        <v>207380.44806999998</v>
      </c>
      <c r="C17" s="114">
        <v>2559801.9511799999</v>
      </c>
      <c r="D17" s="114">
        <v>239842.67751000001</v>
      </c>
      <c r="E17" s="114">
        <v>137470.67965000001</v>
      </c>
      <c r="F17" s="114">
        <v>229439.37804000001</v>
      </c>
      <c r="G17" s="114">
        <v>200323.88247000004</v>
      </c>
      <c r="H17" s="114">
        <v>166904.13582</v>
      </c>
      <c r="I17" s="114">
        <v>225479.18954999998</v>
      </c>
      <c r="J17" s="114">
        <v>205451.44619000002</v>
      </c>
      <c r="K17" s="114">
        <v>221558.84112</v>
      </c>
      <c r="L17" s="114">
        <v>182796.49677</v>
      </c>
      <c r="M17" s="114">
        <v>238894.96534</v>
      </c>
      <c r="N17" s="114">
        <v>270095.99018000002</v>
      </c>
      <c r="O17" s="114">
        <f t="shared" si="0"/>
        <v>2318257.6826400002</v>
      </c>
      <c r="P17" s="115">
        <f t="shared" si="1"/>
        <v>62715.542110000039</v>
      </c>
      <c r="Q17" s="116">
        <f t="shared" si="2"/>
        <v>0.30241781563144654</v>
      </c>
      <c r="R17" s="117">
        <f t="shared" si="3"/>
        <v>-241544.26853999961</v>
      </c>
      <c r="S17" s="118">
        <f t="shared" si="4"/>
        <v>-9.4360529895156198E-2</v>
      </c>
      <c r="T17" s="9"/>
      <c r="U17" s="9"/>
    </row>
    <row r="18" spans="1:23" s="1" customFormat="1" ht="12.75" x14ac:dyDescent="0.2">
      <c r="A18" s="113" t="s">
        <v>15</v>
      </c>
      <c r="B18" s="114">
        <v>213685.62639000002</v>
      </c>
      <c r="C18" s="114">
        <v>2778320.7387899999</v>
      </c>
      <c r="D18" s="114">
        <v>208837.62628</v>
      </c>
      <c r="E18" s="114">
        <v>207395.99909999999</v>
      </c>
      <c r="F18" s="114">
        <v>267222.20399999997</v>
      </c>
      <c r="G18" s="114">
        <v>247050.21326999998</v>
      </c>
      <c r="H18" s="114">
        <v>283008.76963</v>
      </c>
      <c r="I18" s="114">
        <v>250253.56195999996</v>
      </c>
      <c r="J18" s="114">
        <v>244760.00211</v>
      </c>
      <c r="K18" s="114">
        <v>282835.43387000001</v>
      </c>
      <c r="L18" s="114">
        <v>251943.29180000001</v>
      </c>
      <c r="M18" s="114">
        <v>277157.19545999996</v>
      </c>
      <c r="N18" s="114">
        <v>252474.82163999998</v>
      </c>
      <c r="O18" s="114">
        <f t="shared" si="0"/>
        <v>2772939.1191199999</v>
      </c>
      <c r="P18" s="115">
        <f t="shared" si="1"/>
        <v>38789.195249999961</v>
      </c>
      <c r="Q18" s="116">
        <f t="shared" si="2"/>
        <v>0.18152458780360536</v>
      </c>
      <c r="R18" s="117">
        <f t="shared" si="3"/>
        <v>-5381.6196699999273</v>
      </c>
      <c r="S18" s="118">
        <f t="shared" si="4"/>
        <v>-1.9370044627545768E-3</v>
      </c>
      <c r="T18" s="9"/>
      <c r="U18" s="9"/>
    </row>
    <row r="19" spans="1:23" s="13" customFormat="1" ht="12.75" x14ac:dyDescent="0.2">
      <c r="A19" s="108" t="s">
        <v>16</v>
      </c>
      <c r="B19" s="119">
        <v>1784104.5556700001</v>
      </c>
      <c r="C19" s="120">
        <v>21799933.844980001</v>
      </c>
      <c r="D19" s="119">
        <v>2037258.9103100002</v>
      </c>
      <c r="E19" s="119">
        <v>1835994.5657200003</v>
      </c>
      <c r="F19" s="119">
        <v>2300990.55926</v>
      </c>
      <c r="G19" s="119">
        <v>2325102.6751800003</v>
      </c>
      <c r="H19" s="119">
        <v>2117378.5042099999</v>
      </c>
      <c r="I19" s="119">
        <v>2106686.7385200001</v>
      </c>
      <c r="J19" s="119">
        <v>2064473.08146</v>
      </c>
      <c r="K19" s="119">
        <v>2101869.1728399997</v>
      </c>
      <c r="L19" s="119">
        <v>2147540.35555</v>
      </c>
      <c r="M19" s="119">
        <v>2354178.64964</v>
      </c>
      <c r="N19" s="119">
        <v>2475797.3531499999</v>
      </c>
      <c r="O19" s="114">
        <f t="shared" si="0"/>
        <v>23867270.565839998</v>
      </c>
      <c r="P19" s="115">
        <f t="shared" si="1"/>
        <v>691692.79747999972</v>
      </c>
      <c r="Q19" s="116">
        <f t="shared" si="2"/>
        <v>0.38769745600489336</v>
      </c>
      <c r="R19" s="117">
        <f t="shared" si="3"/>
        <v>2067336.720859997</v>
      </c>
      <c r="S19" s="118">
        <f t="shared" si="4"/>
        <v>9.4832247453634055E-2</v>
      </c>
      <c r="T19" s="67"/>
      <c r="U19" s="67"/>
    </row>
    <row r="20" spans="1:23" s="1" customFormat="1" ht="12.75" x14ac:dyDescent="0.2">
      <c r="A20" s="125"/>
      <c r="B20" s="126"/>
      <c r="C20" s="126"/>
      <c r="D20" s="127"/>
      <c r="E20" s="127"/>
      <c r="F20" s="127"/>
      <c r="G20" s="127"/>
      <c r="H20" s="127"/>
      <c r="I20" s="128"/>
      <c r="J20" s="128"/>
      <c r="K20" s="128"/>
      <c r="L20" s="128"/>
      <c r="M20" s="128"/>
      <c r="N20" s="128"/>
      <c r="O20" s="127"/>
      <c r="P20" s="125"/>
      <c r="Q20" s="107"/>
      <c r="R20" s="106"/>
      <c r="S20" s="107"/>
      <c r="T20" s="9"/>
      <c r="U20" s="9"/>
    </row>
    <row r="21" spans="1:23" s="1" customFormat="1" ht="12.75" x14ac:dyDescent="0.2">
      <c r="A21" s="125" t="s">
        <v>17</v>
      </c>
      <c r="B21" s="129"/>
      <c r="C21" s="129"/>
      <c r="D21" s="127"/>
      <c r="E21" s="127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30"/>
      <c r="Q21" s="107"/>
      <c r="R21" s="130"/>
      <c r="S21" s="107"/>
      <c r="T21" s="9"/>
      <c r="U21" s="9"/>
    </row>
    <row r="22" spans="1:23" s="1" customFormat="1" ht="12.75" x14ac:dyDescent="0.2">
      <c r="A22" s="125" t="s">
        <v>18</v>
      </c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31"/>
      <c r="R22" s="128"/>
      <c r="S22" s="131"/>
      <c r="T22" s="9"/>
      <c r="U22" s="9"/>
    </row>
    <row r="23" spans="1:23" s="1" customFormat="1" ht="12.75" x14ac:dyDescent="0.2">
      <c r="A23" s="125" t="s">
        <v>19</v>
      </c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5"/>
      <c r="U23" s="9"/>
    </row>
    <row r="24" spans="1:23" s="1" customFormat="1" ht="12.75" x14ac:dyDescent="0.2">
      <c r="A24" s="125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</row>
    <row r="25" spans="1:23" ht="12.75" x14ac:dyDescent="0.2">
      <c r="A25" s="132"/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3"/>
      <c r="R25" s="134"/>
      <c r="S25" s="133"/>
    </row>
    <row r="26" spans="1:23" ht="12.75" x14ac:dyDescent="0.2">
      <c r="A26" s="132"/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3"/>
      <c r="R26" s="134"/>
      <c r="S26" s="133"/>
    </row>
    <row r="27" spans="1:23" s="1" customFormat="1" ht="12.75" x14ac:dyDescent="0.2">
      <c r="A27" s="161" t="s">
        <v>0</v>
      </c>
      <c r="B27" s="161"/>
      <c r="C27" s="161"/>
      <c r="D27" s="161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</row>
    <row r="28" spans="1:23" s="1" customFormat="1" ht="12.75" x14ac:dyDescent="0.2">
      <c r="A28" s="161" t="s">
        <v>118</v>
      </c>
      <c r="B28" s="161"/>
      <c r="C28" s="161"/>
      <c r="D28" s="161"/>
      <c r="E28" s="161"/>
      <c r="F28" s="161"/>
      <c r="G28" s="161"/>
      <c r="H28" s="161"/>
      <c r="I28" s="161"/>
      <c r="J28" s="161"/>
      <c r="K28" s="161"/>
      <c r="L28" s="161"/>
      <c r="M28" s="161"/>
      <c r="N28" s="161"/>
      <c r="O28" s="161"/>
      <c r="P28" s="161"/>
      <c r="Q28" s="161"/>
      <c r="R28" s="161"/>
      <c r="S28" s="161"/>
    </row>
    <row r="29" spans="1:23" s="1" customFormat="1" ht="12.75" x14ac:dyDescent="0.2">
      <c r="A29" s="161" t="s">
        <v>1</v>
      </c>
      <c r="B29" s="161"/>
      <c r="C29" s="161"/>
      <c r="D29" s="161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1"/>
      <c r="S29" s="161"/>
    </row>
    <row r="30" spans="1:23" s="1" customFormat="1" ht="12.75" x14ac:dyDescent="0.2">
      <c r="A30" s="147"/>
      <c r="B30" s="147"/>
      <c r="C30" s="147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47"/>
      <c r="Q30" s="107"/>
      <c r="R30" s="106"/>
      <c r="S30" s="107"/>
    </row>
    <row r="31" spans="1:23" s="1" customFormat="1" ht="12.75" x14ac:dyDescent="0.2">
      <c r="A31" s="162" t="s">
        <v>2</v>
      </c>
      <c r="B31" s="164" t="s">
        <v>27</v>
      </c>
      <c r="C31" s="164"/>
      <c r="D31" s="165" t="s">
        <v>50</v>
      </c>
      <c r="E31" s="166"/>
      <c r="F31" s="166"/>
      <c r="G31" s="166"/>
      <c r="H31" s="166"/>
      <c r="I31" s="166"/>
      <c r="J31" s="166"/>
      <c r="K31" s="166"/>
      <c r="L31" s="166"/>
      <c r="M31" s="166"/>
      <c r="N31" s="166"/>
      <c r="O31" s="167"/>
      <c r="P31" s="168" t="s">
        <v>122</v>
      </c>
      <c r="Q31" s="169"/>
      <c r="R31" s="168" t="s">
        <v>123</v>
      </c>
      <c r="S31" s="169"/>
    </row>
    <row r="32" spans="1:23" s="1" customFormat="1" ht="12.75" x14ac:dyDescent="0.2">
      <c r="A32" s="163"/>
      <c r="B32" s="108" t="s">
        <v>120</v>
      </c>
      <c r="C32" s="148" t="s">
        <v>121</v>
      </c>
      <c r="D32" s="110" t="s">
        <v>47</v>
      </c>
      <c r="E32" s="110" t="s">
        <v>59</v>
      </c>
      <c r="F32" s="110" t="s">
        <v>64</v>
      </c>
      <c r="G32" s="110" t="s">
        <v>73</v>
      </c>
      <c r="H32" s="110" t="s">
        <v>75</v>
      </c>
      <c r="I32" s="110" t="s">
        <v>82</v>
      </c>
      <c r="J32" s="110" t="s">
        <v>92</v>
      </c>
      <c r="K32" s="110" t="s">
        <v>96</v>
      </c>
      <c r="L32" s="110" t="s">
        <v>104</v>
      </c>
      <c r="M32" s="110" t="s">
        <v>114</v>
      </c>
      <c r="N32" s="110" t="s">
        <v>124</v>
      </c>
      <c r="O32" s="110" t="s">
        <v>119</v>
      </c>
      <c r="P32" s="111" t="s">
        <v>3</v>
      </c>
      <c r="Q32" s="112" t="s">
        <v>4</v>
      </c>
      <c r="R32" s="111" t="s">
        <v>3</v>
      </c>
      <c r="S32" s="112" t="s">
        <v>4</v>
      </c>
      <c r="W32" s="37"/>
    </row>
    <row r="33" spans="1:19" s="1" customFormat="1" ht="12.75" x14ac:dyDescent="0.2">
      <c r="A33" s="113" t="s">
        <v>5</v>
      </c>
      <c r="B33" s="135">
        <v>20000</v>
      </c>
      <c r="C33" s="114">
        <v>112898.64636</v>
      </c>
      <c r="D33" s="135">
        <v>0</v>
      </c>
      <c r="E33" s="135">
        <v>0</v>
      </c>
      <c r="F33" s="135">
        <v>170201.55650999999</v>
      </c>
      <c r="G33" s="135">
        <v>10000</v>
      </c>
      <c r="H33" s="135">
        <v>0</v>
      </c>
      <c r="I33" s="135">
        <v>644.04201999999998</v>
      </c>
      <c r="J33" s="114">
        <v>200000</v>
      </c>
      <c r="K33" s="114">
        <v>150000</v>
      </c>
      <c r="L33" s="114">
        <v>65000</v>
      </c>
      <c r="M33" s="114">
        <v>0</v>
      </c>
      <c r="N33" s="114">
        <v>300806.10623999999</v>
      </c>
      <c r="O33" s="114">
        <f>SUM(D33:N33)</f>
        <v>896651.70476999995</v>
      </c>
      <c r="P33" s="115">
        <f>+N33-B33</f>
        <v>280806.10623999999</v>
      </c>
      <c r="Q33" s="116">
        <f>+N33/B33-1</f>
        <v>14.040305311999999</v>
      </c>
      <c r="R33" s="117">
        <f>+O33-C33</f>
        <v>783753.05840999994</v>
      </c>
      <c r="S33" s="118">
        <f>+O33/C33-1</f>
        <v>6.9420943800410679</v>
      </c>
    </row>
    <row r="34" spans="1:19" s="1" customFormat="1" ht="12.75" x14ac:dyDescent="0.2">
      <c r="A34" s="113" t="s">
        <v>6</v>
      </c>
      <c r="B34" s="135">
        <v>700</v>
      </c>
      <c r="C34" s="114">
        <v>48425.122750000002</v>
      </c>
      <c r="D34" s="135">
        <v>1100</v>
      </c>
      <c r="E34" s="135">
        <v>0</v>
      </c>
      <c r="F34" s="135">
        <v>1100</v>
      </c>
      <c r="G34" s="135">
        <v>55000</v>
      </c>
      <c r="H34" s="135">
        <v>24000</v>
      </c>
      <c r="I34" s="135">
        <v>12577.666999999999</v>
      </c>
      <c r="J34" s="114">
        <v>26078.125</v>
      </c>
      <c r="K34" s="114">
        <v>6625</v>
      </c>
      <c r="L34" s="114">
        <v>4660</v>
      </c>
      <c r="M34" s="114">
        <v>9445</v>
      </c>
      <c r="N34" s="114">
        <v>0</v>
      </c>
      <c r="O34" s="114">
        <f t="shared" ref="O34:O44" si="5">SUM(D34:N34)</f>
        <v>140585.79200000002</v>
      </c>
      <c r="P34" s="115">
        <f t="shared" ref="P34:P44" si="6">+N34-B34</f>
        <v>-700</v>
      </c>
      <c r="Q34" s="116">
        <f t="shared" ref="Q34:Q44" si="7">+N34/B34-1</f>
        <v>-1</v>
      </c>
      <c r="R34" s="117">
        <f t="shared" ref="R34:R44" si="8">+O34-C34</f>
        <v>92160.669250000006</v>
      </c>
      <c r="S34" s="118">
        <f t="shared" ref="S34:S44" si="9">+O34/C34-1</f>
        <v>1.9031581959180479</v>
      </c>
    </row>
    <row r="35" spans="1:19" s="1" customFormat="1" ht="12.75" x14ac:dyDescent="0.2">
      <c r="A35" s="113" t="s">
        <v>7</v>
      </c>
      <c r="B35" s="136">
        <v>3918.069</v>
      </c>
      <c r="C35" s="114">
        <v>44810.358</v>
      </c>
      <c r="D35" s="136">
        <v>3325.2686100000001</v>
      </c>
      <c r="E35" s="136">
        <v>4601.6315700000005</v>
      </c>
      <c r="F35" s="136">
        <v>3106.2460000000001</v>
      </c>
      <c r="G35" s="136">
        <v>3466.5619100000004</v>
      </c>
      <c r="H35" s="136">
        <v>5307.8750499999996</v>
      </c>
      <c r="I35" s="136">
        <v>3107.66869</v>
      </c>
      <c r="J35" s="114">
        <v>3025.5950800000001</v>
      </c>
      <c r="K35" s="114">
        <v>6437.1455400000004</v>
      </c>
      <c r="L35" s="114">
        <v>7738.57438</v>
      </c>
      <c r="M35" s="114">
        <v>4259.0042899999999</v>
      </c>
      <c r="N35" s="114">
        <v>2221.07278</v>
      </c>
      <c r="O35" s="114">
        <f t="shared" si="5"/>
        <v>46596.643899999995</v>
      </c>
      <c r="P35" s="115">
        <f t="shared" si="6"/>
        <v>-1696.99622</v>
      </c>
      <c r="Q35" s="116">
        <f t="shared" si="7"/>
        <v>-0.43312055504892844</v>
      </c>
      <c r="R35" s="117">
        <f t="shared" si="8"/>
        <v>1786.2858999999953</v>
      </c>
      <c r="S35" s="118">
        <f t="shared" si="9"/>
        <v>3.9863236531160862E-2</v>
      </c>
    </row>
    <row r="36" spans="1:19" s="1" customFormat="1" ht="12.75" x14ac:dyDescent="0.2">
      <c r="A36" s="113" t="s">
        <v>8</v>
      </c>
      <c r="B36" s="136">
        <v>7946.3678499999996</v>
      </c>
      <c r="C36" s="114">
        <v>155855.73478999999</v>
      </c>
      <c r="D36" s="136">
        <v>14484.555880000002</v>
      </c>
      <c r="E36" s="136">
        <v>11474.013869999999</v>
      </c>
      <c r="F36" s="136">
        <v>11900.35799</v>
      </c>
      <c r="G36" s="136">
        <v>15091.8161</v>
      </c>
      <c r="H36" s="136">
        <v>16364.80927</v>
      </c>
      <c r="I36" s="136">
        <v>12800.52383</v>
      </c>
      <c r="J36" s="114">
        <v>14814.358880000002</v>
      </c>
      <c r="K36" s="114">
        <v>14338.685160000001</v>
      </c>
      <c r="L36" s="114">
        <v>25309.734940000002</v>
      </c>
      <c r="M36" s="114">
        <v>13312.762919999999</v>
      </c>
      <c r="N36" s="114">
        <v>12390.519319999999</v>
      </c>
      <c r="O36" s="114">
        <f t="shared" si="5"/>
        <v>162282.13816</v>
      </c>
      <c r="P36" s="115">
        <f t="shared" si="6"/>
        <v>4444.1514699999998</v>
      </c>
      <c r="Q36" s="116">
        <f t="shared" si="7"/>
        <v>0.55926827877720253</v>
      </c>
      <c r="R36" s="117">
        <f t="shared" si="8"/>
        <v>6426.4033700000145</v>
      </c>
      <c r="S36" s="118">
        <f t="shared" si="9"/>
        <v>4.1233024749836478E-2</v>
      </c>
    </row>
    <row r="37" spans="1:19" s="1" customFormat="1" ht="12.75" x14ac:dyDescent="0.2">
      <c r="A37" s="113" t="s">
        <v>9</v>
      </c>
      <c r="B37" s="136">
        <v>0</v>
      </c>
      <c r="C37" s="114">
        <v>5</v>
      </c>
      <c r="D37" s="136">
        <v>0</v>
      </c>
      <c r="E37" s="136">
        <v>0</v>
      </c>
      <c r="F37" s="136">
        <v>0</v>
      </c>
      <c r="G37" s="136">
        <v>0</v>
      </c>
      <c r="H37" s="136">
        <v>0</v>
      </c>
      <c r="I37" s="136">
        <v>0</v>
      </c>
      <c r="J37" s="114">
        <v>0</v>
      </c>
      <c r="K37" s="114">
        <v>0</v>
      </c>
      <c r="L37" s="114">
        <v>0</v>
      </c>
      <c r="M37" s="114">
        <v>0</v>
      </c>
      <c r="N37" s="114">
        <v>0</v>
      </c>
      <c r="O37" s="114">
        <f t="shared" si="5"/>
        <v>0</v>
      </c>
      <c r="P37" s="115">
        <f t="shared" si="6"/>
        <v>0</v>
      </c>
      <c r="Q37" s="116" t="e">
        <f t="shared" si="7"/>
        <v>#DIV/0!</v>
      </c>
      <c r="R37" s="117">
        <f t="shared" si="8"/>
        <v>-5</v>
      </c>
      <c r="S37" s="118">
        <f t="shared" si="9"/>
        <v>-1</v>
      </c>
    </row>
    <row r="38" spans="1:19" s="1" customFormat="1" ht="12.75" x14ac:dyDescent="0.2">
      <c r="A38" s="113" t="s">
        <v>10</v>
      </c>
      <c r="B38" s="136">
        <v>0</v>
      </c>
      <c r="C38" s="114">
        <v>35</v>
      </c>
      <c r="D38" s="136">
        <v>0</v>
      </c>
      <c r="E38" s="136">
        <v>0</v>
      </c>
      <c r="F38" s="136">
        <v>0</v>
      </c>
      <c r="G38" s="136">
        <v>20</v>
      </c>
      <c r="H38" s="136">
        <v>0</v>
      </c>
      <c r="I38" s="136">
        <v>0</v>
      </c>
      <c r="J38" s="114">
        <v>0</v>
      </c>
      <c r="K38" s="114">
        <v>0</v>
      </c>
      <c r="L38" s="114">
        <v>0</v>
      </c>
      <c r="M38" s="114">
        <v>20</v>
      </c>
      <c r="N38" s="114">
        <v>0</v>
      </c>
      <c r="O38" s="114">
        <f t="shared" si="5"/>
        <v>40</v>
      </c>
      <c r="P38" s="115">
        <f t="shared" si="6"/>
        <v>0</v>
      </c>
      <c r="Q38" s="116" t="e">
        <f t="shared" si="7"/>
        <v>#DIV/0!</v>
      </c>
      <c r="R38" s="117">
        <f t="shared" si="8"/>
        <v>5</v>
      </c>
      <c r="S38" s="118">
        <f t="shared" si="9"/>
        <v>0.14285714285714279</v>
      </c>
    </row>
    <row r="39" spans="1:19" s="1" customFormat="1" ht="12.75" x14ac:dyDescent="0.2">
      <c r="A39" s="113" t="s">
        <v>11</v>
      </c>
      <c r="B39" s="136">
        <v>7461.1486199999999</v>
      </c>
      <c r="C39" s="114">
        <v>215907.64890999999</v>
      </c>
      <c r="D39" s="136">
        <v>9779.1919499999985</v>
      </c>
      <c r="E39" s="136">
        <v>6655.9003900000007</v>
      </c>
      <c r="F39" s="136">
        <v>2840.6681399999998</v>
      </c>
      <c r="G39" s="136">
        <v>4322.6678499999998</v>
      </c>
      <c r="H39" s="136">
        <v>6195.02513</v>
      </c>
      <c r="I39" s="136">
        <v>13860.240159999999</v>
      </c>
      <c r="J39" s="114">
        <v>5999.6203700000005</v>
      </c>
      <c r="K39" s="114">
        <v>16422.241180000001</v>
      </c>
      <c r="L39" s="114">
        <v>46188.888189999998</v>
      </c>
      <c r="M39" s="114">
        <v>6655.5136600000005</v>
      </c>
      <c r="N39" s="114">
        <v>8483.9095899999993</v>
      </c>
      <c r="O39" s="114">
        <f t="shared" si="5"/>
        <v>127403.86660999998</v>
      </c>
      <c r="P39" s="115">
        <f t="shared" si="6"/>
        <v>1022.7609699999994</v>
      </c>
      <c r="Q39" s="116">
        <f t="shared" si="7"/>
        <v>0.13707821973394752</v>
      </c>
      <c r="R39" s="117">
        <f t="shared" si="8"/>
        <v>-88503.782300000006</v>
      </c>
      <c r="S39" s="118">
        <f t="shared" si="9"/>
        <v>-0.409914992575795</v>
      </c>
    </row>
    <row r="40" spans="1:19" s="1" customFormat="1" ht="12.75" x14ac:dyDescent="0.2">
      <c r="A40" s="113" t="s">
        <v>12</v>
      </c>
      <c r="B40" s="136">
        <v>37882.997840000004</v>
      </c>
      <c r="C40" s="114">
        <v>544669.94625000004</v>
      </c>
      <c r="D40" s="136">
        <v>25412.080170000001</v>
      </c>
      <c r="E40" s="136">
        <v>58421.481460000003</v>
      </c>
      <c r="F40" s="136">
        <v>40393.776130000006</v>
      </c>
      <c r="G40" s="136">
        <v>31068.918590000001</v>
      </c>
      <c r="H40" s="136">
        <v>29382.08366</v>
      </c>
      <c r="I40" s="136">
        <v>32769.345719999998</v>
      </c>
      <c r="J40" s="114">
        <v>34886.24944</v>
      </c>
      <c r="K40" s="114">
        <v>22785.465960000001</v>
      </c>
      <c r="L40" s="114">
        <v>11713.425310000001</v>
      </c>
      <c r="M40" s="114">
        <v>52998.280409999999</v>
      </c>
      <c r="N40" s="114">
        <v>16191.46695</v>
      </c>
      <c r="O40" s="114">
        <f t="shared" si="5"/>
        <v>356022.57380000001</v>
      </c>
      <c r="P40" s="115">
        <f t="shared" si="6"/>
        <v>-21691.530890000002</v>
      </c>
      <c r="Q40" s="116">
        <f t="shared" si="7"/>
        <v>-0.5725927758308581</v>
      </c>
      <c r="R40" s="117">
        <f t="shared" si="8"/>
        <v>-188647.37245000002</v>
      </c>
      <c r="S40" s="118">
        <f t="shared" si="9"/>
        <v>-0.34635171951164001</v>
      </c>
    </row>
    <row r="41" spans="1:19" s="1" customFormat="1" ht="12.75" x14ac:dyDescent="0.2">
      <c r="A41" s="113" t="s">
        <v>13</v>
      </c>
      <c r="B41" s="136">
        <v>28381.859089999998</v>
      </c>
      <c r="C41" s="114">
        <v>357074.99023999996</v>
      </c>
      <c r="D41" s="136">
        <v>39743.746829999996</v>
      </c>
      <c r="E41" s="136">
        <v>33052.988839999998</v>
      </c>
      <c r="F41" s="136">
        <v>36819.01526</v>
      </c>
      <c r="G41" s="136">
        <v>37798.618640000001</v>
      </c>
      <c r="H41" s="136">
        <v>41326.53484</v>
      </c>
      <c r="I41" s="136">
        <v>39999.153880000005</v>
      </c>
      <c r="J41" s="114">
        <v>42902.155129999999</v>
      </c>
      <c r="K41" s="114">
        <v>49697.864000000001</v>
      </c>
      <c r="L41" s="114">
        <v>43095.020449999996</v>
      </c>
      <c r="M41" s="114">
        <v>46471.45635</v>
      </c>
      <c r="N41" s="114">
        <v>40577.17022</v>
      </c>
      <c r="O41" s="114">
        <f t="shared" si="5"/>
        <v>451483.72444000002</v>
      </c>
      <c r="P41" s="115">
        <f t="shared" si="6"/>
        <v>12195.311130000002</v>
      </c>
      <c r="Q41" s="116">
        <f t="shared" si="7"/>
        <v>0.42968683239981531</v>
      </c>
      <c r="R41" s="117">
        <f t="shared" si="8"/>
        <v>94408.734200000064</v>
      </c>
      <c r="S41" s="118">
        <f t="shared" si="9"/>
        <v>0.26439469797799431</v>
      </c>
    </row>
    <row r="42" spans="1:19" s="1" customFormat="1" ht="12.75" x14ac:dyDescent="0.2">
      <c r="A42" s="113" t="s">
        <v>14</v>
      </c>
      <c r="B42" s="136">
        <v>987.14346999999998</v>
      </c>
      <c r="C42" s="114">
        <v>32631.09792</v>
      </c>
      <c r="D42" s="136">
        <v>1636.9023</v>
      </c>
      <c r="E42" s="136">
        <v>1655.8173100000001</v>
      </c>
      <c r="F42" s="136">
        <v>6223.7905000000001</v>
      </c>
      <c r="G42" s="136">
        <v>1633.9428300000002</v>
      </c>
      <c r="H42" s="136">
        <v>5523.3992500000004</v>
      </c>
      <c r="I42" s="136">
        <v>1185.0561699999998</v>
      </c>
      <c r="J42" s="114">
        <v>842.06389999999999</v>
      </c>
      <c r="K42" s="114">
        <v>4156.8598099999999</v>
      </c>
      <c r="L42" s="114">
        <v>722.58630000000005</v>
      </c>
      <c r="M42" s="114">
        <v>802.2010600000001</v>
      </c>
      <c r="N42" s="114">
        <v>5966.9992599999996</v>
      </c>
      <c r="O42" s="114">
        <f t="shared" si="5"/>
        <v>30349.618689999996</v>
      </c>
      <c r="P42" s="115">
        <f t="shared" si="6"/>
        <v>4979.8557899999996</v>
      </c>
      <c r="Q42" s="116">
        <f t="shared" si="7"/>
        <v>5.0447132978552753</v>
      </c>
      <c r="R42" s="117">
        <f t="shared" si="8"/>
        <v>-2281.4792300000045</v>
      </c>
      <c r="S42" s="118">
        <f t="shared" si="9"/>
        <v>-6.9917329646504434E-2</v>
      </c>
    </row>
    <row r="43" spans="1:19" s="1" customFormat="1" ht="12.75" x14ac:dyDescent="0.2">
      <c r="A43" s="113" t="s">
        <v>15</v>
      </c>
      <c r="B43" s="136">
        <v>32061.773830000002</v>
      </c>
      <c r="C43" s="114">
        <v>440716.42851999996</v>
      </c>
      <c r="D43" s="136">
        <v>33227.458339999997</v>
      </c>
      <c r="E43" s="136">
        <v>32825.007210000003</v>
      </c>
      <c r="F43" s="136">
        <v>37720.025919999993</v>
      </c>
      <c r="G43" s="136">
        <v>38337.053110000001</v>
      </c>
      <c r="H43" s="136">
        <v>42133.638550000003</v>
      </c>
      <c r="I43" s="136">
        <v>35713.551169999992</v>
      </c>
      <c r="J43" s="114">
        <v>34186.881670000002</v>
      </c>
      <c r="K43" s="114">
        <v>42253.267719999996</v>
      </c>
      <c r="L43" s="114">
        <v>40165.794390000003</v>
      </c>
      <c r="M43" s="114">
        <v>34811.496169999991</v>
      </c>
      <c r="N43" s="114">
        <v>25819.460300000002</v>
      </c>
      <c r="O43" s="114">
        <f t="shared" si="5"/>
        <v>397193.63454999996</v>
      </c>
      <c r="P43" s="115">
        <f t="shared" si="6"/>
        <v>-6242.3135299999994</v>
      </c>
      <c r="Q43" s="116">
        <f t="shared" si="7"/>
        <v>-0.19469644951955545</v>
      </c>
      <c r="R43" s="117">
        <f t="shared" si="8"/>
        <v>-43522.793969999999</v>
      </c>
      <c r="S43" s="118">
        <f t="shared" si="9"/>
        <v>-9.8754643924114371E-2</v>
      </c>
    </row>
    <row r="44" spans="1:19" s="13" customFormat="1" ht="12.75" x14ac:dyDescent="0.2">
      <c r="A44" s="108" t="s">
        <v>16</v>
      </c>
      <c r="B44" s="137">
        <v>139339.35970000003</v>
      </c>
      <c r="C44" s="120">
        <v>1953029.9737399998</v>
      </c>
      <c r="D44" s="137">
        <v>128709.20408</v>
      </c>
      <c r="E44" s="137">
        <v>148686.84065</v>
      </c>
      <c r="F44" s="137">
        <v>310305.43644999998</v>
      </c>
      <c r="G44" s="137">
        <v>196739.57902999996</v>
      </c>
      <c r="H44" s="137">
        <v>170233.36575</v>
      </c>
      <c r="I44" s="137">
        <v>152657.24864000001</v>
      </c>
      <c r="J44" s="119">
        <v>362735.04946999997</v>
      </c>
      <c r="K44" s="119">
        <v>312716.52937</v>
      </c>
      <c r="L44" s="119">
        <v>244594.02395999999</v>
      </c>
      <c r="M44" s="119">
        <v>168775.71485999998</v>
      </c>
      <c r="N44" s="119">
        <v>412456.70465999993</v>
      </c>
      <c r="O44" s="120">
        <f t="shared" si="5"/>
        <v>2608609.6969199996</v>
      </c>
      <c r="P44" s="121">
        <f t="shared" si="6"/>
        <v>273117.3449599999</v>
      </c>
      <c r="Q44" s="122">
        <f t="shared" si="7"/>
        <v>1.960087555648498</v>
      </c>
      <c r="R44" s="123">
        <f t="shared" si="8"/>
        <v>655579.72317999974</v>
      </c>
      <c r="S44" s="124">
        <f t="shared" si="9"/>
        <v>0.33567314992333785</v>
      </c>
    </row>
    <row r="45" spans="1:19" s="1" customFormat="1" ht="12.75" x14ac:dyDescent="0.2">
      <c r="A45" s="125"/>
      <c r="B45" s="129"/>
      <c r="C45" s="129"/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5"/>
      <c r="Q45" s="138"/>
      <c r="R45" s="106"/>
      <c r="S45" s="107"/>
    </row>
    <row r="46" spans="1:19" s="1" customFormat="1" ht="12.75" x14ac:dyDescent="0.2">
      <c r="A46" s="125" t="s">
        <v>17</v>
      </c>
      <c r="B46" s="129"/>
      <c r="C46" s="129"/>
      <c r="D46" s="127"/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P46" s="125"/>
      <c r="Q46" s="138"/>
      <c r="R46" s="106"/>
      <c r="S46" s="107"/>
    </row>
    <row r="47" spans="1:19" s="1" customFormat="1" ht="12.75" x14ac:dyDescent="0.2">
      <c r="A47" s="125" t="s">
        <v>18</v>
      </c>
      <c r="B47" s="129"/>
      <c r="C47" s="129"/>
      <c r="D47" s="127"/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P47" s="125"/>
      <c r="Q47" s="138"/>
      <c r="R47" s="106"/>
      <c r="S47" s="107"/>
    </row>
    <row r="48" spans="1:19" s="1" customFormat="1" ht="12.75" x14ac:dyDescent="0.2">
      <c r="A48" s="125" t="s">
        <v>19</v>
      </c>
      <c r="B48" s="129"/>
      <c r="C48" s="129"/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5"/>
      <c r="Q48" s="138"/>
      <c r="R48" s="106"/>
      <c r="S48" s="107"/>
    </row>
    <row r="49" spans="1:19" ht="12.75" x14ac:dyDescent="0.2">
      <c r="A49" s="139"/>
      <c r="B49" s="139"/>
      <c r="C49" s="139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39"/>
      <c r="Q49" s="133"/>
      <c r="R49" s="134"/>
      <c r="S49" s="133"/>
    </row>
    <row r="50" spans="1:19" ht="12.75" x14ac:dyDescent="0.2">
      <c r="A50" s="139"/>
      <c r="B50" s="139"/>
      <c r="C50" s="139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39"/>
      <c r="Q50" s="133"/>
      <c r="R50" s="134"/>
      <c r="S50" s="133"/>
    </row>
    <row r="51" spans="1:19" ht="12.75" x14ac:dyDescent="0.2">
      <c r="A51" s="139"/>
      <c r="B51" s="139"/>
      <c r="C51" s="139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39"/>
      <c r="Q51" s="133"/>
      <c r="R51" s="134"/>
      <c r="S51" s="133"/>
    </row>
    <row r="52" spans="1:19" s="1" customFormat="1" ht="12.75" x14ac:dyDescent="0.2">
      <c r="A52" s="161" t="s">
        <v>0</v>
      </c>
      <c r="B52" s="161"/>
      <c r="C52" s="161"/>
      <c r="D52" s="161"/>
      <c r="E52" s="161"/>
      <c r="F52" s="161"/>
      <c r="G52" s="161"/>
      <c r="H52" s="161"/>
      <c r="I52" s="161"/>
      <c r="J52" s="161"/>
      <c r="K52" s="161"/>
      <c r="L52" s="161"/>
      <c r="M52" s="161"/>
      <c r="N52" s="161"/>
      <c r="O52" s="161"/>
      <c r="P52" s="161"/>
      <c r="Q52" s="161"/>
      <c r="R52" s="161"/>
      <c r="S52" s="161"/>
    </row>
    <row r="53" spans="1:19" s="1" customFormat="1" ht="12.75" x14ac:dyDescent="0.2">
      <c r="A53" s="161" t="s">
        <v>118</v>
      </c>
      <c r="B53" s="161"/>
      <c r="C53" s="161"/>
      <c r="D53" s="161"/>
      <c r="E53" s="161"/>
      <c r="F53" s="161"/>
      <c r="G53" s="161"/>
      <c r="H53" s="161"/>
      <c r="I53" s="161"/>
      <c r="J53" s="161"/>
      <c r="K53" s="161"/>
      <c r="L53" s="161"/>
      <c r="M53" s="161"/>
      <c r="N53" s="161"/>
      <c r="O53" s="161"/>
      <c r="P53" s="161"/>
      <c r="Q53" s="161"/>
      <c r="R53" s="161"/>
      <c r="S53" s="161"/>
    </row>
    <row r="54" spans="1:19" s="1" customFormat="1" ht="12.75" x14ac:dyDescent="0.2">
      <c r="A54" s="161" t="s">
        <v>1</v>
      </c>
      <c r="B54" s="161"/>
      <c r="C54" s="161"/>
      <c r="D54" s="161"/>
      <c r="E54" s="161"/>
      <c r="F54" s="161"/>
      <c r="G54" s="161"/>
      <c r="H54" s="161"/>
      <c r="I54" s="161"/>
      <c r="J54" s="161"/>
      <c r="K54" s="161"/>
      <c r="L54" s="161"/>
      <c r="M54" s="161"/>
      <c r="N54" s="161"/>
      <c r="O54" s="161"/>
      <c r="P54" s="161"/>
      <c r="Q54" s="161"/>
      <c r="R54" s="161"/>
      <c r="S54" s="161"/>
    </row>
    <row r="55" spans="1:19" s="1" customFormat="1" ht="12.75" x14ac:dyDescent="0.2">
      <c r="A55" s="147"/>
      <c r="B55" s="147"/>
      <c r="C55" s="147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47"/>
      <c r="Q55" s="107"/>
      <c r="R55" s="106"/>
      <c r="S55" s="107"/>
    </row>
    <row r="56" spans="1:19" s="1" customFormat="1" ht="12.75" x14ac:dyDescent="0.2">
      <c r="A56" s="162" t="s">
        <v>2</v>
      </c>
      <c r="B56" s="164" t="s">
        <v>28</v>
      </c>
      <c r="C56" s="164"/>
      <c r="D56" s="165" t="s">
        <v>51</v>
      </c>
      <c r="E56" s="166"/>
      <c r="F56" s="166"/>
      <c r="G56" s="166"/>
      <c r="H56" s="166"/>
      <c r="I56" s="166"/>
      <c r="J56" s="166"/>
      <c r="K56" s="166"/>
      <c r="L56" s="166"/>
      <c r="M56" s="166"/>
      <c r="N56" s="166"/>
      <c r="O56" s="167"/>
      <c r="P56" s="164" t="s">
        <v>122</v>
      </c>
      <c r="Q56" s="164"/>
      <c r="R56" s="164" t="s">
        <v>123</v>
      </c>
      <c r="S56" s="164"/>
    </row>
    <row r="57" spans="1:19" s="1" customFormat="1" ht="12.75" x14ac:dyDescent="0.2">
      <c r="A57" s="163"/>
      <c r="B57" s="108" t="s">
        <v>120</v>
      </c>
      <c r="C57" s="148" t="s">
        <v>121</v>
      </c>
      <c r="D57" s="110" t="s">
        <v>47</v>
      </c>
      <c r="E57" s="110" t="s">
        <v>59</v>
      </c>
      <c r="F57" s="110" t="s">
        <v>64</v>
      </c>
      <c r="G57" s="110" t="s">
        <v>73</v>
      </c>
      <c r="H57" s="110" t="s">
        <v>75</v>
      </c>
      <c r="I57" s="110" t="s">
        <v>82</v>
      </c>
      <c r="J57" s="110" t="s">
        <v>92</v>
      </c>
      <c r="K57" s="110" t="s">
        <v>96</v>
      </c>
      <c r="L57" s="110" t="s">
        <v>104</v>
      </c>
      <c r="M57" s="110" t="s">
        <v>114</v>
      </c>
      <c r="N57" s="110" t="s">
        <v>124</v>
      </c>
      <c r="O57" s="110" t="s">
        <v>119</v>
      </c>
      <c r="P57" s="111" t="s">
        <v>3</v>
      </c>
      <c r="Q57" s="112" t="s">
        <v>4</v>
      </c>
      <c r="R57" s="111" t="s">
        <v>3</v>
      </c>
      <c r="S57" s="112" t="s">
        <v>4</v>
      </c>
    </row>
    <row r="58" spans="1:19" s="1" customFormat="1" ht="12.75" x14ac:dyDescent="0.2">
      <c r="A58" s="113" t="s">
        <v>5</v>
      </c>
      <c r="B58" s="141">
        <v>7102.7377699999997</v>
      </c>
      <c r="C58" s="114">
        <v>223638.12938000003</v>
      </c>
      <c r="D58" s="141">
        <v>6250.6358399999999</v>
      </c>
      <c r="E58" s="141">
        <v>0</v>
      </c>
      <c r="F58" s="141">
        <v>120</v>
      </c>
      <c r="G58" s="141">
        <v>198.63821999999999</v>
      </c>
      <c r="H58" s="141">
        <v>15741.209199999999</v>
      </c>
      <c r="I58" s="141">
        <v>6847.1584599999996</v>
      </c>
      <c r="J58" s="114">
        <v>6894.7331900000008</v>
      </c>
      <c r="K58" s="114">
        <v>11554.241709999998</v>
      </c>
      <c r="L58" s="114">
        <v>20339.653999999999</v>
      </c>
      <c r="M58" s="114">
        <v>141.55600000000001</v>
      </c>
      <c r="N58" s="114">
        <v>116.86778</v>
      </c>
      <c r="O58" s="114">
        <f>SUM(D58:N58)</f>
        <v>68204.694399999993</v>
      </c>
      <c r="P58" s="115">
        <f>+N58-B58</f>
        <v>-6985.8699900000001</v>
      </c>
      <c r="Q58" s="116">
        <f>+N58/B58-1</f>
        <v>-0.98354609394512393</v>
      </c>
      <c r="R58" s="117">
        <f>+O58-C58</f>
        <v>-155433.43498000002</v>
      </c>
      <c r="S58" s="118">
        <f>+O58/C58-1</f>
        <v>-0.69502206717125425</v>
      </c>
    </row>
    <row r="59" spans="1:19" s="1" customFormat="1" ht="12.75" x14ac:dyDescent="0.2">
      <c r="A59" s="113" t="s">
        <v>6</v>
      </c>
      <c r="B59" s="141">
        <v>86181.141909999991</v>
      </c>
      <c r="C59" s="114">
        <v>619710.11457000009</v>
      </c>
      <c r="D59" s="141">
        <v>31761.05114</v>
      </c>
      <c r="E59" s="141">
        <v>85560.678280000007</v>
      </c>
      <c r="F59" s="141">
        <v>123320.28664000001</v>
      </c>
      <c r="G59" s="141">
        <v>332859.2635</v>
      </c>
      <c r="H59" s="141">
        <v>27368.860229999998</v>
      </c>
      <c r="I59" s="141">
        <v>200050.06456</v>
      </c>
      <c r="J59" s="114">
        <v>86627.735109999994</v>
      </c>
      <c r="K59" s="114">
        <v>20143.00649</v>
      </c>
      <c r="L59" s="114">
        <v>52458.22941</v>
      </c>
      <c r="M59" s="114">
        <v>44399.370840000003</v>
      </c>
      <c r="N59" s="114">
        <v>119167.16056999999</v>
      </c>
      <c r="O59" s="114">
        <f t="shared" ref="O59:O69" si="10">SUM(D59:N59)</f>
        <v>1123715.7067699998</v>
      </c>
      <c r="P59" s="115">
        <f t="shared" ref="P59:P69" si="11">+N59-B59</f>
        <v>32986.018660000002</v>
      </c>
      <c r="Q59" s="116">
        <f t="shared" ref="Q59:Q69" si="12">+N59/B59-1</f>
        <v>0.3827521651366339</v>
      </c>
      <c r="R59" s="117">
        <f t="shared" ref="R59:R69" si="13">+O59-C59</f>
        <v>504005.59219999972</v>
      </c>
      <c r="S59" s="118">
        <f t="shared" ref="S59:S69" si="14">+O59/C59-1</f>
        <v>0.81329250620625326</v>
      </c>
    </row>
    <row r="60" spans="1:19" s="1" customFormat="1" ht="12.75" x14ac:dyDescent="0.2">
      <c r="A60" s="113" t="s">
        <v>7</v>
      </c>
      <c r="B60" s="141">
        <v>11305.091309999998</v>
      </c>
      <c r="C60" s="114">
        <v>138933.06670999998</v>
      </c>
      <c r="D60" s="141">
        <v>23561.524810000003</v>
      </c>
      <c r="E60" s="141">
        <v>11167.73602</v>
      </c>
      <c r="F60" s="141">
        <v>8670.4883900000004</v>
      </c>
      <c r="G60" s="141">
        <v>19409.935710000002</v>
      </c>
      <c r="H60" s="141">
        <v>29009.692799999997</v>
      </c>
      <c r="I60" s="141">
        <v>21011.551879999999</v>
      </c>
      <c r="J60" s="114">
        <v>8961.3091400000012</v>
      </c>
      <c r="K60" s="114">
        <v>22018.098670000003</v>
      </c>
      <c r="L60" s="114">
        <v>16198.865669999999</v>
      </c>
      <c r="M60" s="114">
        <v>34476.777760000004</v>
      </c>
      <c r="N60" s="114">
        <v>12705.019940000002</v>
      </c>
      <c r="O60" s="114">
        <f t="shared" si="10"/>
        <v>207191.00078999999</v>
      </c>
      <c r="P60" s="115">
        <f t="shared" si="11"/>
        <v>1399.928630000004</v>
      </c>
      <c r="Q60" s="116">
        <f t="shared" si="12"/>
        <v>0.12383169596884969</v>
      </c>
      <c r="R60" s="117">
        <f t="shared" si="13"/>
        <v>68257.934080000006</v>
      </c>
      <c r="S60" s="118">
        <f t="shared" si="14"/>
        <v>0.4913008522476312</v>
      </c>
    </row>
    <row r="61" spans="1:19" s="1" customFormat="1" ht="12.75" x14ac:dyDescent="0.2">
      <c r="A61" s="113" t="s">
        <v>8</v>
      </c>
      <c r="B61" s="141">
        <v>37276.3583</v>
      </c>
      <c r="C61" s="114">
        <v>362117.57501000003</v>
      </c>
      <c r="D61" s="141">
        <v>29079.714240000001</v>
      </c>
      <c r="E61" s="141">
        <v>18383.213830000001</v>
      </c>
      <c r="F61" s="141">
        <v>30908.82936</v>
      </c>
      <c r="G61" s="141">
        <v>38770.382749999997</v>
      </c>
      <c r="H61" s="141">
        <v>27323.731079999998</v>
      </c>
      <c r="I61" s="141">
        <v>26101.030010000002</v>
      </c>
      <c r="J61" s="114">
        <v>40638.963409999997</v>
      </c>
      <c r="K61" s="114">
        <v>29749.306680000002</v>
      </c>
      <c r="L61" s="114">
        <v>44313.600269999995</v>
      </c>
      <c r="M61" s="114">
        <v>33221.131560000002</v>
      </c>
      <c r="N61" s="114">
        <v>26911.316029999998</v>
      </c>
      <c r="O61" s="114">
        <f t="shared" si="10"/>
        <v>345401.21921999997</v>
      </c>
      <c r="P61" s="115">
        <f t="shared" si="11"/>
        <v>-10365.042270000002</v>
      </c>
      <c r="Q61" s="116">
        <f t="shared" si="12"/>
        <v>-0.27805941198928763</v>
      </c>
      <c r="R61" s="117">
        <f t="shared" si="13"/>
        <v>-16716.35579000006</v>
      </c>
      <c r="S61" s="118">
        <f t="shared" si="14"/>
        <v>-4.6162785083100233E-2</v>
      </c>
    </row>
    <row r="62" spans="1:19" s="1" customFormat="1" ht="12.75" x14ac:dyDescent="0.2">
      <c r="A62" s="113" t="s">
        <v>9</v>
      </c>
      <c r="B62" s="141">
        <v>3053.91075</v>
      </c>
      <c r="C62" s="114">
        <v>54369.096150000005</v>
      </c>
      <c r="D62" s="141">
        <v>6521.5892199999998</v>
      </c>
      <c r="E62" s="141">
        <v>3897.8927800000001</v>
      </c>
      <c r="F62" s="141">
        <v>3867.4938499999998</v>
      </c>
      <c r="G62" s="141">
        <v>1584.4970800000001</v>
      </c>
      <c r="H62" s="141">
        <v>1524.61176</v>
      </c>
      <c r="I62" s="141">
        <v>8556.5805099999998</v>
      </c>
      <c r="J62" s="114">
        <v>4177.9874900000004</v>
      </c>
      <c r="K62" s="114">
        <v>10659.36335</v>
      </c>
      <c r="L62" s="114">
        <v>4358.8300300000001</v>
      </c>
      <c r="M62" s="114">
        <v>9713.2223599999998</v>
      </c>
      <c r="N62" s="114">
        <v>3288.2897800000001</v>
      </c>
      <c r="O62" s="114">
        <f t="shared" si="10"/>
        <v>58150.358209999999</v>
      </c>
      <c r="P62" s="115">
        <f t="shared" si="11"/>
        <v>234.37903000000006</v>
      </c>
      <c r="Q62" s="116">
        <f t="shared" si="12"/>
        <v>7.6747177369214326E-2</v>
      </c>
      <c r="R62" s="117">
        <f t="shared" si="13"/>
        <v>3781.2620599999937</v>
      </c>
      <c r="S62" s="118">
        <f t="shared" si="14"/>
        <v>6.9548002960501565E-2</v>
      </c>
    </row>
    <row r="63" spans="1:19" s="1" customFormat="1" ht="12.75" x14ac:dyDescent="0.2">
      <c r="A63" s="113" t="s">
        <v>10</v>
      </c>
      <c r="B63" s="141">
        <v>714.42313000000001</v>
      </c>
      <c r="C63" s="114">
        <v>11458.28002</v>
      </c>
      <c r="D63" s="141">
        <v>289.27787000000001</v>
      </c>
      <c r="E63" s="141">
        <v>2999.098</v>
      </c>
      <c r="F63" s="141">
        <v>646.27456000000006</v>
      </c>
      <c r="G63" s="141">
        <v>3491.1506900000004</v>
      </c>
      <c r="H63" s="141">
        <v>1681.15534</v>
      </c>
      <c r="I63" s="141">
        <v>496.06508999999994</v>
      </c>
      <c r="J63" s="114">
        <v>481.72864000000004</v>
      </c>
      <c r="K63" s="114">
        <v>281.04252000000002</v>
      </c>
      <c r="L63" s="114">
        <v>259.86063999999999</v>
      </c>
      <c r="M63" s="114">
        <v>655.2183</v>
      </c>
      <c r="N63" s="114">
        <v>1989.0414000000001</v>
      </c>
      <c r="O63" s="114">
        <f t="shared" si="10"/>
        <v>13269.913050000001</v>
      </c>
      <c r="P63" s="115">
        <f t="shared" si="11"/>
        <v>1274.6182699999999</v>
      </c>
      <c r="Q63" s="116">
        <f t="shared" si="12"/>
        <v>1.784122344975029</v>
      </c>
      <c r="R63" s="117">
        <f t="shared" si="13"/>
        <v>1811.6330300000009</v>
      </c>
      <c r="S63" s="118">
        <f t="shared" si="14"/>
        <v>0.15810689098519703</v>
      </c>
    </row>
    <row r="64" spans="1:19" s="1" customFormat="1" ht="12.75" x14ac:dyDescent="0.2">
      <c r="A64" s="113" t="s">
        <v>11</v>
      </c>
      <c r="B64" s="141">
        <v>742323.59244000004</v>
      </c>
      <c r="C64" s="114">
        <v>9206775.8498700019</v>
      </c>
      <c r="D64" s="141">
        <v>982135.88579999993</v>
      </c>
      <c r="E64" s="141">
        <v>847117.99894000008</v>
      </c>
      <c r="F64" s="141">
        <v>914410.60697000008</v>
      </c>
      <c r="G64" s="141">
        <v>876076.63881999988</v>
      </c>
      <c r="H64" s="141">
        <v>882595.20094000001</v>
      </c>
      <c r="I64" s="141">
        <v>863452.25734000001</v>
      </c>
      <c r="J64" s="114">
        <v>838887.76824999996</v>
      </c>
      <c r="K64" s="114">
        <v>817643.5803899999</v>
      </c>
      <c r="L64" s="114">
        <v>787556.04315000004</v>
      </c>
      <c r="M64" s="114">
        <v>1045361.84957</v>
      </c>
      <c r="N64" s="114">
        <v>849888.62494000001</v>
      </c>
      <c r="O64" s="114">
        <f t="shared" si="10"/>
        <v>9705126.4551100004</v>
      </c>
      <c r="P64" s="115">
        <f t="shared" si="11"/>
        <v>107565.03249999997</v>
      </c>
      <c r="Q64" s="116">
        <f t="shared" si="12"/>
        <v>0.14490315759254835</v>
      </c>
      <c r="R64" s="117">
        <f t="shared" si="13"/>
        <v>498350.60523999855</v>
      </c>
      <c r="S64" s="118">
        <f t="shared" si="14"/>
        <v>5.4128677983078743E-2</v>
      </c>
    </row>
    <row r="65" spans="1:19" s="1" customFormat="1" ht="12.75" x14ac:dyDescent="0.2">
      <c r="A65" s="113" t="s">
        <v>12</v>
      </c>
      <c r="B65" s="141">
        <v>182624.41600999999</v>
      </c>
      <c r="C65" s="114">
        <v>2304464.6891000001</v>
      </c>
      <c r="D65" s="141">
        <v>254937.59549000001</v>
      </c>
      <c r="E65" s="141">
        <v>264778.93994999997</v>
      </c>
      <c r="F65" s="141">
        <v>301565.54580999998</v>
      </c>
      <c r="G65" s="141">
        <v>272802.41628999996</v>
      </c>
      <c r="H65" s="141">
        <v>368334.59992000001</v>
      </c>
      <c r="I65" s="141">
        <v>246967.70615000001</v>
      </c>
      <c r="J65" s="114">
        <v>144170.86194</v>
      </c>
      <c r="K65" s="114">
        <v>276940.53356999997</v>
      </c>
      <c r="L65" s="114">
        <v>434106.33048</v>
      </c>
      <c r="M65" s="114">
        <v>378756.63812000002</v>
      </c>
      <c r="N65" s="114">
        <v>401549.08164999995</v>
      </c>
      <c r="O65" s="114">
        <f t="shared" si="10"/>
        <v>3344910.2493700003</v>
      </c>
      <c r="P65" s="115">
        <f t="shared" si="11"/>
        <v>218924.66563999996</v>
      </c>
      <c r="Q65" s="116">
        <f t="shared" si="12"/>
        <v>1.1987699696628313</v>
      </c>
      <c r="R65" s="117">
        <f t="shared" si="13"/>
        <v>1040445.5602700002</v>
      </c>
      <c r="S65" s="118">
        <f t="shared" si="14"/>
        <v>0.45149121407294901</v>
      </c>
    </row>
    <row r="66" spans="1:19" s="1" customFormat="1" ht="12.75" x14ac:dyDescent="0.2">
      <c r="A66" s="113" t="s">
        <v>13</v>
      </c>
      <c r="B66" s="141">
        <v>186166.36718999999</v>
      </c>
      <c r="C66" s="114">
        <v>2060661.9068999996</v>
      </c>
      <c r="D66" s="141">
        <v>160196.48867000002</v>
      </c>
      <c r="E66" s="141">
        <v>143016.31303999998</v>
      </c>
      <c r="F66" s="141">
        <v>154457.83161000002</v>
      </c>
      <c r="G66" s="141">
        <v>175767.07329</v>
      </c>
      <c r="H66" s="141">
        <v>191310.20953999998</v>
      </c>
      <c r="I66" s="141">
        <v>141712.93171</v>
      </c>
      <c r="J66" s="114">
        <v>155714.44208999997</v>
      </c>
      <c r="K66" s="114">
        <v>142179.32263000001</v>
      </c>
      <c r="L66" s="114">
        <v>149503.51006</v>
      </c>
      <c r="M66" s="114">
        <v>158238.70669999998</v>
      </c>
      <c r="N66" s="114">
        <v>156940.89413999999</v>
      </c>
      <c r="O66" s="114">
        <f t="shared" si="10"/>
        <v>1729037.7234799999</v>
      </c>
      <c r="P66" s="115">
        <f t="shared" si="11"/>
        <v>-29225.473050000001</v>
      </c>
      <c r="Q66" s="116">
        <f t="shared" si="12"/>
        <v>-0.15698578368977201</v>
      </c>
      <c r="R66" s="117">
        <f t="shared" si="13"/>
        <v>-331624.18341999967</v>
      </c>
      <c r="S66" s="118">
        <f t="shared" si="14"/>
        <v>-0.16093090395351928</v>
      </c>
    </row>
    <row r="67" spans="1:19" s="1" customFormat="1" ht="12.75" x14ac:dyDescent="0.2">
      <c r="A67" s="113" t="s">
        <v>14</v>
      </c>
      <c r="B67" s="141">
        <v>206393.3046</v>
      </c>
      <c r="C67" s="114">
        <v>2527170.8532599998</v>
      </c>
      <c r="D67" s="141">
        <v>238205.77521000002</v>
      </c>
      <c r="E67" s="141">
        <v>135814.86233999999</v>
      </c>
      <c r="F67" s="141">
        <v>223215.58754000001</v>
      </c>
      <c r="G67" s="141">
        <v>198689.93964000003</v>
      </c>
      <c r="H67" s="141">
        <v>161380.73656999998</v>
      </c>
      <c r="I67" s="141">
        <v>224294.13337999998</v>
      </c>
      <c r="J67" s="114">
        <v>204609.38229000001</v>
      </c>
      <c r="K67" s="114">
        <v>217401.98131</v>
      </c>
      <c r="L67" s="114">
        <v>182073.91047</v>
      </c>
      <c r="M67" s="114">
        <v>238092.76428</v>
      </c>
      <c r="N67" s="114">
        <v>264128.99092000001</v>
      </c>
      <c r="O67" s="114">
        <f t="shared" si="10"/>
        <v>2287908.0639499999</v>
      </c>
      <c r="P67" s="115">
        <f t="shared" si="11"/>
        <v>57735.686320000008</v>
      </c>
      <c r="Q67" s="116">
        <f t="shared" si="12"/>
        <v>0.27973623675387382</v>
      </c>
      <c r="R67" s="117">
        <f t="shared" si="13"/>
        <v>-239262.78930999991</v>
      </c>
      <c r="S67" s="118">
        <f t="shared" si="14"/>
        <v>-9.467614308757788E-2</v>
      </c>
    </row>
    <row r="68" spans="1:19" s="1" customFormat="1" ht="12.75" x14ac:dyDescent="0.2">
      <c r="A68" s="113" t="s">
        <v>15</v>
      </c>
      <c r="B68" s="141">
        <v>181623.85256</v>
      </c>
      <c r="C68" s="114">
        <v>2337604.3102700002</v>
      </c>
      <c r="D68" s="141">
        <v>175610.16793999998</v>
      </c>
      <c r="E68" s="141">
        <v>174570.99188999998</v>
      </c>
      <c r="F68" s="141">
        <v>229502.17807999998</v>
      </c>
      <c r="G68" s="141">
        <v>208713.16016</v>
      </c>
      <c r="H68" s="141">
        <v>240875.13107999999</v>
      </c>
      <c r="I68" s="141">
        <v>214540.01078999997</v>
      </c>
      <c r="J68" s="114">
        <v>210573.12044</v>
      </c>
      <c r="K68" s="114">
        <v>240582.16615</v>
      </c>
      <c r="L68" s="114">
        <v>211777.49741000001</v>
      </c>
      <c r="M68" s="114">
        <v>242345.69928999996</v>
      </c>
      <c r="N68" s="114">
        <v>226655.36133999997</v>
      </c>
      <c r="O68" s="114">
        <f t="shared" si="10"/>
        <v>2375745.4845699999</v>
      </c>
      <c r="P68" s="115">
        <f t="shared" si="11"/>
        <v>45031.508779999975</v>
      </c>
      <c r="Q68" s="116">
        <f t="shared" si="12"/>
        <v>0.24793829744980034</v>
      </c>
      <c r="R68" s="117">
        <f t="shared" si="13"/>
        <v>38141.174299999606</v>
      </c>
      <c r="S68" s="118">
        <f t="shared" si="14"/>
        <v>1.6316351801898499E-2</v>
      </c>
    </row>
    <row r="69" spans="1:19" s="13" customFormat="1" ht="12.75" x14ac:dyDescent="0.2">
      <c r="A69" s="108" t="s">
        <v>16</v>
      </c>
      <c r="B69" s="137">
        <v>1644765.19597</v>
      </c>
      <c r="C69" s="120">
        <v>19846903.871239997</v>
      </c>
      <c r="D69" s="137">
        <v>1908549.7062300001</v>
      </c>
      <c r="E69" s="137">
        <v>1687307.7250699999</v>
      </c>
      <c r="F69" s="137">
        <v>1990685.1228100001</v>
      </c>
      <c r="G69" s="137">
        <v>2128363.0961500001</v>
      </c>
      <c r="H69" s="137">
        <v>1947145.1384599998</v>
      </c>
      <c r="I69" s="137">
        <v>1954029.4898799998</v>
      </c>
      <c r="J69" s="119">
        <v>1701738.03199</v>
      </c>
      <c r="K69" s="119">
        <v>1789152.6434699998</v>
      </c>
      <c r="L69" s="119">
        <v>1902946.3315900001</v>
      </c>
      <c r="M69" s="119">
        <v>2185402.9347799998</v>
      </c>
      <c r="N69" s="119">
        <v>2063340.6484900001</v>
      </c>
      <c r="O69" s="120">
        <f t="shared" si="10"/>
        <v>21258660.868920002</v>
      </c>
      <c r="P69" s="121">
        <f t="shared" si="11"/>
        <v>418575.45252000005</v>
      </c>
      <c r="Q69" s="122">
        <f t="shared" si="12"/>
        <v>0.254489487949765</v>
      </c>
      <c r="R69" s="123">
        <f t="shared" si="13"/>
        <v>1411756.9976800047</v>
      </c>
      <c r="S69" s="124">
        <f t="shared" si="14"/>
        <v>7.1132354287550603E-2</v>
      </c>
    </row>
    <row r="70" spans="1:19" s="1" customFormat="1" ht="12.75" x14ac:dyDescent="0.2">
      <c r="A70" s="125"/>
      <c r="B70" s="129"/>
      <c r="C70" s="129"/>
      <c r="D70" s="129"/>
      <c r="E70" s="127"/>
      <c r="F70" s="127"/>
      <c r="G70" s="127"/>
      <c r="H70" s="127"/>
      <c r="I70" s="127"/>
      <c r="J70" s="127"/>
      <c r="K70" s="127"/>
      <c r="L70" s="127"/>
      <c r="M70" s="127"/>
      <c r="N70" s="127"/>
      <c r="O70" s="127"/>
      <c r="P70" s="125"/>
      <c r="Q70" s="107"/>
      <c r="R70" s="106"/>
      <c r="S70" s="107"/>
    </row>
    <row r="71" spans="1:19" s="1" customFormat="1" ht="12.75" x14ac:dyDescent="0.2">
      <c r="A71" s="125" t="s">
        <v>17</v>
      </c>
      <c r="B71" s="129"/>
      <c r="C71" s="129"/>
      <c r="D71" s="127"/>
      <c r="E71" s="127"/>
      <c r="F71" s="127"/>
      <c r="G71" s="127"/>
      <c r="H71" s="127"/>
      <c r="I71" s="127"/>
      <c r="J71" s="127"/>
      <c r="K71" s="127"/>
      <c r="L71" s="128"/>
      <c r="M71" s="128"/>
      <c r="N71" s="128"/>
      <c r="O71" s="127"/>
      <c r="P71" s="125"/>
      <c r="Q71" s="107"/>
      <c r="R71" s="106"/>
      <c r="S71" s="107"/>
    </row>
    <row r="72" spans="1:19" s="1" customFormat="1" ht="12.75" x14ac:dyDescent="0.2">
      <c r="A72" s="125" t="s">
        <v>18</v>
      </c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07"/>
      <c r="R72" s="129"/>
      <c r="S72" s="107"/>
    </row>
    <row r="73" spans="1:19" s="1" customFormat="1" ht="12.75" x14ac:dyDescent="0.2">
      <c r="A73" s="125" t="s">
        <v>19</v>
      </c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</row>
    <row r="74" spans="1:19" s="1" customFormat="1" ht="12.75" x14ac:dyDescent="0.2">
      <c r="A74" s="125"/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</row>
    <row r="75" spans="1:19" ht="12.75" x14ac:dyDescent="0.2">
      <c r="A75" s="139"/>
      <c r="B75" s="139"/>
      <c r="C75" s="139"/>
      <c r="D75" s="139"/>
      <c r="E75" s="139"/>
      <c r="F75" s="139"/>
      <c r="G75" s="139"/>
      <c r="H75" s="139"/>
      <c r="I75" s="139"/>
      <c r="J75" s="139"/>
      <c r="K75" s="139"/>
      <c r="L75" s="139"/>
      <c r="M75" s="139"/>
      <c r="N75" s="139"/>
      <c r="O75" s="139"/>
      <c r="P75" s="139"/>
      <c r="Q75" s="139"/>
      <c r="R75" s="139"/>
      <c r="S75" s="139"/>
    </row>
    <row r="76" spans="1:19" ht="12.75" x14ac:dyDescent="0.2">
      <c r="A76" s="139"/>
      <c r="B76" s="139"/>
      <c r="C76" s="139"/>
      <c r="D76" s="140"/>
      <c r="E76" s="140"/>
      <c r="F76" s="140"/>
      <c r="G76" s="140"/>
      <c r="H76" s="140"/>
      <c r="I76" s="140"/>
      <c r="J76" s="140"/>
      <c r="K76" s="140"/>
      <c r="L76" s="140"/>
      <c r="M76" s="140"/>
      <c r="N76" s="140"/>
      <c r="O76" s="140"/>
      <c r="P76" s="139"/>
      <c r="Q76" s="133"/>
      <c r="R76" s="134"/>
      <c r="S76" s="133"/>
    </row>
    <row r="77" spans="1:19" s="1" customFormat="1" ht="12.75" x14ac:dyDescent="0.2">
      <c r="A77" s="161" t="s">
        <v>0</v>
      </c>
      <c r="B77" s="161"/>
      <c r="C77" s="161"/>
      <c r="D77" s="161"/>
      <c r="E77" s="161"/>
      <c r="F77" s="161"/>
      <c r="G77" s="161"/>
      <c r="H77" s="161"/>
      <c r="I77" s="161"/>
      <c r="J77" s="161"/>
      <c r="K77" s="161"/>
      <c r="L77" s="161"/>
      <c r="M77" s="161"/>
      <c r="N77" s="161"/>
      <c r="O77" s="161"/>
      <c r="P77" s="161"/>
      <c r="Q77" s="161"/>
      <c r="R77" s="161"/>
      <c r="S77" s="161"/>
    </row>
    <row r="78" spans="1:19" s="1" customFormat="1" ht="12.75" x14ac:dyDescent="0.2">
      <c r="A78" s="161" t="s">
        <v>118</v>
      </c>
      <c r="B78" s="161"/>
      <c r="C78" s="161"/>
      <c r="D78" s="161"/>
      <c r="E78" s="161"/>
      <c r="F78" s="161"/>
      <c r="G78" s="161"/>
      <c r="H78" s="161"/>
      <c r="I78" s="161"/>
      <c r="J78" s="161"/>
      <c r="K78" s="161"/>
      <c r="L78" s="161"/>
      <c r="M78" s="161"/>
      <c r="N78" s="161"/>
      <c r="O78" s="161"/>
      <c r="P78" s="161"/>
      <c r="Q78" s="161"/>
      <c r="R78" s="161"/>
      <c r="S78" s="161"/>
    </row>
    <row r="79" spans="1:19" s="1" customFormat="1" ht="12.75" x14ac:dyDescent="0.2">
      <c r="A79" s="161" t="s">
        <v>1</v>
      </c>
      <c r="B79" s="161"/>
      <c r="C79" s="161"/>
      <c r="D79" s="161"/>
      <c r="E79" s="161"/>
      <c r="F79" s="161"/>
      <c r="G79" s="161"/>
      <c r="H79" s="161"/>
      <c r="I79" s="161"/>
      <c r="J79" s="161"/>
      <c r="K79" s="161"/>
      <c r="L79" s="161"/>
      <c r="M79" s="161"/>
      <c r="N79" s="161"/>
      <c r="O79" s="161"/>
      <c r="P79" s="161"/>
      <c r="Q79" s="161"/>
      <c r="R79" s="161"/>
      <c r="S79" s="161"/>
    </row>
    <row r="80" spans="1:19" s="1" customFormat="1" ht="12.75" x14ac:dyDescent="0.2">
      <c r="A80" s="147"/>
      <c r="B80" s="147"/>
      <c r="C80" s="147"/>
      <c r="D80" s="104"/>
      <c r="E80" s="104"/>
      <c r="F80" s="104"/>
      <c r="G80" s="104"/>
      <c r="H80" s="104"/>
      <c r="I80" s="104"/>
      <c r="J80" s="104"/>
      <c r="K80" s="104"/>
      <c r="L80" s="104"/>
      <c r="M80" s="104"/>
      <c r="N80" s="104"/>
      <c r="O80" s="104"/>
      <c r="P80" s="147"/>
      <c r="Q80" s="107"/>
      <c r="R80" s="106"/>
      <c r="S80" s="107"/>
    </row>
    <row r="81" spans="1:19" s="1" customFormat="1" ht="12.75" x14ac:dyDescent="0.2">
      <c r="A81" s="162" t="s">
        <v>2</v>
      </c>
      <c r="B81" s="164" t="s">
        <v>29</v>
      </c>
      <c r="C81" s="164"/>
      <c r="D81" s="165" t="s">
        <v>52</v>
      </c>
      <c r="E81" s="166"/>
      <c r="F81" s="166"/>
      <c r="G81" s="166"/>
      <c r="H81" s="166"/>
      <c r="I81" s="166"/>
      <c r="J81" s="166"/>
      <c r="K81" s="166"/>
      <c r="L81" s="166"/>
      <c r="M81" s="166"/>
      <c r="N81" s="166"/>
      <c r="O81" s="167"/>
      <c r="P81" s="164" t="s">
        <v>122</v>
      </c>
      <c r="Q81" s="164"/>
      <c r="R81" s="164" t="s">
        <v>123</v>
      </c>
      <c r="S81" s="164"/>
    </row>
    <row r="82" spans="1:19" s="1" customFormat="1" ht="12.75" x14ac:dyDescent="0.2">
      <c r="A82" s="163"/>
      <c r="B82" s="108" t="s">
        <v>120</v>
      </c>
      <c r="C82" s="148" t="s">
        <v>121</v>
      </c>
      <c r="D82" s="110" t="s">
        <v>47</v>
      </c>
      <c r="E82" s="110" t="s">
        <v>59</v>
      </c>
      <c r="F82" s="110" t="s">
        <v>64</v>
      </c>
      <c r="G82" s="110" t="s">
        <v>73</v>
      </c>
      <c r="H82" s="110" t="s">
        <v>75</v>
      </c>
      <c r="I82" s="110" t="s">
        <v>82</v>
      </c>
      <c r="J82" s="110" t="s">
        <v>92</v>
      </c>
      <c r="K82" s="110" t="s">
        <v>96</v>
      </c>
      <c r="L82" s="110" t="s">
        <v>104</v>
      </c>
      <c r="M82" s="110" t="s">
        <v>114</v>
      </c>
      <c r="N82" s="110" t="s">
        <v>124</v>
      </c>
      <c r="O82" s="110" t="s">
        <v>119</v>
      </c>
      <c r="P82" s="111" t="s">
        <v>3</v>
      </c>
      <c r="Q82" s="112" t="s">
        <v>4</v>
      </c>
      <c r="R82" s="111" t="s">
        <v>3</v>
      </c>
      <c r="S82" s="112" t="s">
        <v>4</v>
      </c>
    </row>
    <row r="83" spans="1:19" s="1" customFormat="1" ht="12.75" x14ac:dyDescent="0.2">
      <c r="A83" s="113" t="s">
        <v>5</v>
      </c>
      <c r="B83" s="142">
        <v>200</v>
      </c>
      <c r="C83" s="114">
        <v>932</v>
      </c>
      <c r="D83" s="142">
        <v>0</v>
      </c>
      <c r="E83" s="142">
        <v>0</v>
      </c>
      <c r="F83" s="142">
        <v>120</v>
      </c>
      <c r="G83" s="142">
        <v>0</v>
      </c>
      <c r="H83" s="142">
        <v>0</v>
      </c>
      <c r="I83" s="142">
        <v>76</v>
      </c>
      <c r="J83" s="114">
        <v>75</v>
      </c>
      <c r="K83" s="114">
        <v>0</v>
      </c>
      <c r="L83" s="114">
        <v>339.654</v>
      </c>
      <c r="M83" s="114">
        <v>141.55600000000001</v>
      </c>
      <c r="N83" s="114">
        <v>4</v>
      </c>
      <c r="O83" s="114">
        <v>964856.39916999987</v>
      </c>
      <c r="P83" s="115">
        <f>+N83-B83</f>
        <v>-196</v>
      </c>
      <c r="Q83" s="116">
        <f>+N83/B83-1</f>
        <v>-0.98</v>
      </c>
      <c r="R83" s="117">
        <f>+O83-C83</f>
        <v>963924.39916999987</v>
      </c>
      <c r="S83" s="118">
        <f>+O83/C83-1</f>
        <v>1034.2536471781114</v>
      </c>
    </row>
    <row r="84" spans="1:19" s="1" customFormat="1" ht="12.75" x14ac:dyDescent="0.2">
      <c r="A84" s="113" t="s">
        <v>6</v>
      </c>
      <c r="B84" s="142">
        <v>52310.726849999999</v>
      </c>
      <c r="C84" s="114">
        <v>354855.82020999998</v>
      </c>
      <c r="D84" s="142">
        <v>19971.361809999999</v>
      </c>
      <c r="E84" s="142">
        <v>61851.387900000002</v>
      </c>
      <c r="F84" s="142">
        <v>61686.0959</v>
      </c>
      <c r="G84" s="142">
        <v>192356.77786999999</v>
      </c>
      <c r="H84" s="142">
        <v>14187.5978</v>
      </c>
      <c r="I84" s="142">
        <v>50162.070850000004</v>
      </c>
      <c r="J84" s="114">
        <v>53976.002</v>
      </c>
      <c r="K84" s="114">
        <v>14024.94803</v>
      </c>
      <c r="L84" s="114">
        <v>22963.3521</v>
      </c>
      <c r="M84" s="114">
        <v>13040.578220000001</v>
      </c>
      <c r="N84" s="114">
        <v>52178.900679999999</v>
      </c>
      <c r="O84" s="114">
        <v>1264301.4987699999</v>
      </c>
      <c r="P84" s="115">
        <f t="shared" ref="P84:P94" si="15">+N84-B84</f>
        <v>-131.82617000000027</v>
      </c>
      <c r="Q84" s="116">
        <f t="shared" ref="Q84:Q94" si="16">+N84/B84-1</f>
        <v>-2.5200599941578306E-3</v>
      </c>
      <c r="R84" s="117">
        <f t="shared" ref="R84:R94" si="17">+O84-C84</f>
        <v>909445.67855999991</v>
      </c>
      <c r="S84" s="118">
        <f t="shared" ref="S84:S94" si="18">+O84/C84-1</f>
        <v>2.5628596933306591</v>
      </c>
    </row>
    <row r="85" spans="1:19" s="1" customFormat="1" ht="12.75" x14ac:dyDescent="0.2">
      <c r="A85" s="113" t="s">
        <v>7</v>
      </c>
      <c r="B85" s="142">
        <v>6047.5399399999997</v>
      </c>
      <c r="C85" s="114">
        <v>105984.84964999999</v>
      </c>
      <c r="D85" s="142">
        <v>10597.297</v>
      </c>
      <c r="E85" s="142">
        <v>8243.8582299999998</v>
      </c>
      <c r="F85" s="142">
        <v>5521.499890000001</v>
      </c>
      <c r="G85" s="142">
        <v>5776.4025799999999</v>
      </c>
      <c r="H85" s="142">
        <v>11619.493229999998</v>
      </c>
      <c r="I85" s="142">
        <v>7284.6528099999996</v>
      </c>
      <c r="J85" s="114">
        <v>6114.1842400000005</v>
      </c>
      <c r="K85" s="114">
        <v>9135.6657899999991</v>
      </c>
      <c r="L85" s="114">
        <v>8152.3825099999995</v>
      </c>
      <c r="M85" s="114">
        <v>19425.309370000003</v>
      </c>
      <c r="N85" s="114">
        <v>4154.8362100000004</v>
      </c>
      <c r="O85" s="114">
        <v>253787.64469000004</v>
      </c>
      <c r="P85" s="115">
        <f t="shared" si="15"/>
        <v>-1892.7037299999993</v>
      </c>
      <c r="Q85" s="116">
        <f t="shared" si="16"/>
        <v>-0.31297085240912015</v>
      </c>
      <c r="R85" s="117">
        <f t="shared" si="17"/>
        <v>147802.79504000006</v>
      </c>
      <c r="S85" s="118">
        <f t="shared" si="18"/>
        <v>1.3945653131376599</v>
      </c>
    </row>
    <row r="86" spans="1:19" s="1" customFormat="1" ht="12.75" x14ac:dyDescent="0.2">
      <c r="A86" s="113" t="s">
        <v>8</v>
      </c>
      <c r="B86" s="142">
        <v>21176.71601</v>
      </c>
      <c r="C86" s="114">
        <v>238234.33272000003</v>
      </c>
      <c r="D86" s="142">
        <v>22158.685730000001</v>
      </c>
      <c r="E86" s="142">
        <v>12940.062960000001</v>
      </c>
      <c r="F86" s="142">
        <v>20342.13709</v>
      </c>
      <c r="G86" s="142">
        <v>26863.0537</v>
      </c>
      <c r="H86" s="142">
        <v>20570.73129</v>
      </c>
      <c r="I86" s="142">
        <v>16648.400300000001</v>
      </c>
      <c r="J86" s="114">
        <v>26671.326149999997</v>
      </c>
      <c r="K86" s="114">
        <v>22864.76109</v>
      </c>
      <c r="L86" s="114">
        <v>36429.817869999999</v>
      </c>
      <c r="M86" s="114">
        <v>22849.179250000001</v>
      </c>
      <c r="N86" s="114">
        <v>17678.716829999998</v>
      </c>
      <c r="O86" s="114">
        <v>507683.35738000006</v>
      </c>
      <c r="P86" s="115">
        <f t="shared" si="15"/>
        <v>-3497.9991800000025</v>
      </c>
      <c r="Q86" s="116">
        <f t="shared" si="16"/>
        <v>-0.16518138026444651</v>
      </c>
      <c r="R86" s="117">
        <f t="shared" si="17"/>
        <v>269449.02466</v>
      </c>
      <c r="S86" s="118">
        <f t="shared" si="18"/>
        <v>1.131025161586122</v>
      </c>
    </row>
    <row r="87" spans="1:19" s="1" customFormat="1" ht="12.75" x14ac:dyDescent="0.2">
      <c r="A87" s="113" t="s">
        <v>9</v>
      </c>
      <c r="B87" s="142">
        <v>586.91075000000001</v>
      </c>
      <c r="C87" s="114">
        <v>29057.405440000002</v>
      </c>
      <c r="D87" s="142">
        <v>4512.7725399999999</v>
      </c>
      <c r="E87" s="142">
        <v>1468.16931</v>
      </c>
      <c r="F87" s="142">
        <v>1843.0989099999999</v>
      </c>
      <c r="G87" s="142">
        <v>1584.4970800000001</v>
      </c>
      <c r="H87" s="142">
        <v>1324.61176</v>
      </c>
      <c r="I87" s="142">
        <v>8206.5805099999998</v>
      </c>
      <c r="J87" s="114">
        <v>3256.9874900000004</v>
      </c>
      <c r="K87" s="114">
        <v>3964.3633500000001</v>
      </c>
      <c r="L87" s="114">
        <v>3133.8279500000003</v>
      </c>
      <c r="M87" s="114">
        <v>7113.2223600000007</v>
      </c>
      <c r="N87" s="114">
        <v>3168.1474500000004</v>
      </c>
      <c r="O87" s="114">
        <v>58150.358209999999</v>
      </c>
      <c r="P87" s="115">
        <f t="shared" si="15"/>
        <v>2581.2367000000004</v>
      </c>
      <c r="Q87" s="116">
        <f t="shared" si="16"/>
        <v>4.398005488909515</v>
      </c>
      <c r="R87" s="117">
        <f t="shared" si="17"/>
        <v>29092.952769999996</v>
      </c>
      <c r="S87" s="118">
        <f t="shared" si="18"/>
        <v>1.001223348384404</v>
      </c>
    </row>
    <row r="88" spans="1:19" s="1" customFormat="1" ht="12.75" x14ac:dyDescent="0.2">
      <c r="A88" s="113" t="s">
        <v>10</v>
      </c>
      <c r="B88" s="142">
        <v>694.36312999999996</v>
      </c>
      <c r="C88" s="114">
        <v>3407.6208699999997</v>
      </c>
      <c r="D88" s="142">
        <v>256.41462999999999</v>
      </c>
      <c r="E88" s="142">
        <v>2854.0680000000002</v>
      </c>
      <c r="F88" s="142">
        <v>146.24456000000001</v>
      </c>
      <c r="G88" s="142">
        <v>334.78651000000002</v>
      </c>
      <c r="H88" s="142">
        <v>1581.1253400000001</v>
      </c>
      <c r="I88" s="142">
        <v>345.97500000000002</v>
      </c>
      <c r="J88" s="114">
        <v>150.2756</v>
      </c>
      <c r="K88" s="114">
        <v>212.04252</v>
      </c>
      <c r="L88" s="114">
        <v>153.35576999999998</v>
      </c>
      <c r="M88" s="114">
        <v>551.78247999999996</v>
      </c>
      <c r="N88" s="114">
        <v>1828.5253500000001</v>
      </c>
      <c r="O88" s="114">
        <v>13309.913050000001</v>
      </c>
      <c r="P88" s="115">
        <f t="shared" si="15"/>
        <v>1134.1622200000002</v>
      </c>
      <c r="Q88" s="116">
        <f t="shared" si="16"/>
        <v>1.6333848544060805</v>
      </c>
      <c r="R88" s="117">
        <f t="shared" si="17"/>
        <v>9902.2921800000004</v>
      </c>
      <c r="S88" s="118">
        <f t="shared" si="18"/>
        <v>2.9059254411715121</v>
      </c>
    </row>
    <row r="89" spans="1:19" s="1" customFormat="1" ht="12.75" x14ac:dyDescent="0.2">
      <c r="A89" s="113" t="s">
        <v>11</v>
      </c>
      <c r="B89" s="142">
        <v>386377.54223999998</v>
      </c>
      <c r="C89" s="114">
        <v>4875139.4519300004</v>
      </c>
      <c r="D89" s="142">
        <v>388443.33767999994</v>
      </c>
      <c r="E89" s="142">
        <v>381914.48719000001</v>
      </c>
      <c r="F89" s="142">
        <v>417105.94988999999</v>
      </c>
      <c r="G89" s="142">
        <v>374274.19466999994</v>
      </c>
      <c r="H89" s="142">
        <v>429610.61657000001</v>
      </c>
      <c r="I89" s="142">
        <v>420873.29768000002</v>
      </c>
      <c r="J89" s="114">
        <v>383380.08349000005</v>
      </c>
      <c r="K89" s="114">
        <v>437844.98409999994</v>
      </c>
      <c r="L89" s="114">
        <v>437636.78583000007</v>
      </c>
      <c r="M89" s="114">
        <v>518347.05516999995</v>
      </c>
      <c r="N89" s="114">
        <v>384142.66966000001</v>
      </c>
      <c r="O89" s="114">
        <v>9832530.3217200004</v>
      </c>
      <c r="P89" s="115">
        <f t="shared" si="15"/>
        <v>-2234.8725799999665</v>
      </c>
      <c r="Q89" s="116">
        <f t="shared" si="16"/>
        <v>-5.7841679074912555E-3</v>
      </c>
      <c r="R89" s="117">
        <f t="shared" si="17"/>
        <v>4957390.8697899999</v>
      </c>
      <c r="S89" s="118">
        <f t="shared" si="18"/>
        <v>1.0168716030938225</v>
      </c>
    </row>
    <row r="90" spans="1:19" s="1" customFormat="1" ht="12.75" x14ac:dyDescent="0.2">
      <c r="A90" s="113" t="s">
        <v>12</v>
      </c>
      <c r="B90" s="142">
        <v>43407.536870000004</v>
      </c>
      <c r="C90" s="114">
        <v>599467.74981999991</v>
      </c>
      <c r="D90" s="142">
        <v>51549.59474</v>
      </c>
      <c r="E90" s="142">
        <v>64772.371719999996</v>
      </c>
      <c r="F90" s="142">
        <v>68256.231750000006</v>
      </c>
      <c r="G90" s="142">
        <v>70684.601809999993</v>
      </c>
      <c r="H90" s="142">
        <v>91666.663690000001</v>
      </c>
      <c r="I90" s="142">
        <v>50412.314659999996</v>
      </c>
      <c r="J90" s="114">
        <v>48278.215760000006</v>
      </c>
      <c r="K90" s="114">
        <v>54610.091</v>
      </c>
      <c r="L90" s="114">
        <v>41563.14675</v>
      </c>
      <c r="M90" s="114">
        <v>57972.748409999993</v>
      </c>
      <c r="N90" s="114">
        <v>37507.276570000002</v>
      </c>
      <c r="O90" s="114">
        <v>3700932.8231699998</v>
      </c>
      <c r="P90" s="115">
        <f t="shared" si="15"/>
        <v>-5900.2603000000017</v>
      </c>
      <c r="Q90" s="116">
        <f t="shared" si="16"/>
        <v>-0.1359270929762848</v>
      </c>
      <c r="R90" s="117">
        <f t="shared" si="17"/>
        <v>3101465.0733499997</v>
      </c>
      <c r="S90" s="118">
        <f t="shared" si="18"/>
        <v>5.1736979583660103</v>
      </c>
    </row>
    <row r="91" spans="1:19" s="1" customFormat="1" ht="12.75" x14ac:dyDescent="0.2">
      <c r="A91" s="113" t="s">
        <v>13</v>
      </c>
      <c r="B91" s="142">
        <v>104702.97785</v>
      </c>
      <c r="C91" s="114">
        <v>1360020.4527499999</v>
      </c>
      <c r="D91" s="142">
        <v>104813.46946000001</v>
      </c>
      <c r="E91" s="142">
        <v>94849.172739999995</v>
      </c>
      <c r="F91" s="142">
        <v>106513.88115</v>
      </c>
      <c r="G91" s="142">
        <v>121438.17296</v>
      </c>
      <c r="H91" s="142">
        <v>110544.58172</v>
      </c>
      <c r="I91" s="142">
        <v>100138.69795</v>
      </c>
      <c r="J91" s="114">
        <v>116649.27295999999</v>
      </c>
      <c r="K91" s="114">
        <v>94940.458740000002</v>
      </c>
      <c r="L91" s="114">
        <v>100616.21197000002</v>
      </c>
      <c r="M91" s="114">
        <v>117285.76495</v>
      </c>
      <c r="N91" s="114">
        <v>105289.87637</v>
      </c>
      <c r="O91" s="114">
        <v>2180521.4479199997</v>
      </c>
      <c r="P91" s="115">
        <f t="shared" si="15"/>
        <v>586.89852000000246</v>
      </c>
      <c r="Q91" s="116">
        <f t="shared" si="16"/>
        <v>5.6053660750776668E-3</v>
      </c>
      <c r="R91" s="117">
        <f t="shared" si="17"/>
        <v>820500.99516999978</v>
      </c>
      <c r="S91" s="118">
        <f t="shared" si="18"/>
        <v>0.60330048236474942</v>
      </c>
    </row>
    <row r="92" spans="1:19" s="1" customFormat="1" ht="12.75" x14ac:dyDescent="0.2">
      <c r="A92" s="113" t="s">
        <v>14</v>
      </c>
      <c r="B92" s="142">
        <v>172565.98334999999</v>
      </c>
      <c r="C92" s="114">
        <v>1750384.8435499999</v>
      </c>
      <c r="D92" s="142">
        <v>200077.08683000001</v>
      </c>
      <c r="E92" s="142">
        <v>82414.4755</v>
      </c>
      <c r="F92" s="142">
        <v>153307.14159000001</v>
      </c>
      <c r="G92" s="142">
        <v>135291.01383000001</v>
      </c>
      <c r="H92" s="142">
        <v>112835.09065000001</v>
      </c>
      <c r="I92" s="142">
        <v>150197.48209999999</v>
      </c>
      <c r="J92" s="114">
        <v>135627.66299000001</v>
      </c>
      <c r="K92" s="114">
        <v>153817.41222999999</v>
      </c>
      <c r="L92" s="114">
        <v>104383.96623999999</v>
      </c>
      <c r="M92" s="114">
        <v>151073.65669</v>
      </c>
      <c r="N92" s="114">
        <v>201590.09568</v>
      </c>
      <c r="O92" s="114">
        <v>2318257.6826400002</v>
      </c>
      <c r="P92" s="115">
        <f t="shared" si="15"/>
        <v>29024.112330000004</v>
      </c>
      <c r="Q92" s="116">
        <f t="shared" si="16"/>
        <v>0.16819138839856418</v>
      </c>
      <c r="R92" s="117">
        <f t="shared" si="17"/>
        <v>567872.83909000037</v>
      </c>
      <c r="S92" s="118">
        <f t="shared" si="18"/>
        <v>0.32442742016566095</v>
      </c>
    </row>
    <row r="93" spans="1:19" s="1" customFormat="1" ht="12.75" x14ac:dyDescent="0.2">
      <c r="A93" s="113" t="s">
        <v>15</v>
      </c>
      <c r="B93" s="142">
        <v>96338.494230000011</v>
      </c>
      <c r="C93" s="114">
        <v>1340427.15665</v>
      </c>
      <c r="D93" s="142">
        <v>98988.594120000009</v>
      </c>
      <c r="E93" s="142">
        <v>98933.936849999998</v>
      </c>
      <c r="F93" s="142">
        <v>127375.75202</v>
      </c>
      <c r="G93" s="142">
        <v>120634.21059</v>
      </c>
      <c r="H93" s="142">
        <v>122172.23073000001</v>
      </c>
      <c r="I93" s="142">
        <v>117942.26791999998</v>
      </c>
      <c r="J93" s="114">
        <v>116755.19347</v>
      </c>
      <c r="K93" s="114">
        <v>133601.08497</v>
      </c>
      <c r="L93" s="114">
        <v>117937.00996000001</v>
      </c>
      <c r="M93" s="114">
        <v>134478.10576999999</v>
      </c>
      <c r="N93" s="114">
        <v>118978.33949</v>
      </c>
      <c r="O93" s="114">
        <v>2772939.1191199999</v>
      </c>
      <c r="P93" s="115">
        <f t="shared" si="15"/>
        <v>22639.845259999987</v>
      </c>
      <c r="Q93" s="116">
        <f t="shared" si="16"/>
        <v>0.2350031048435246</v>
      </c>
      <c r="R93" s="117">
        <f t="shared" si="17"/>
        <v>1432511.9624699999</v>
      </c>
      <c r="S93" s="118">
        <f t="shared" si="18"/>
        <v>1.0686981051996427</v>
      </c>
    </row>
    <row r="94" spans="1:19" s="13" customFormat="1" ht="12.75" x14ac:dyDescent="0.2">
      <c r="A94" s="108" t="s">
        <v>16</v>
      </c>
      <c r="B94" s="143">
        <v>884408.79122000001</v>
      </c>
      <c r="C94" s="120">
        <v>10657911.68359</v>
      </c>
      <c r="D94" s="143">
        <v>901368.61453999998</v>
      </c>
      <c r="E94" s="143">
        <v>810241.99040000013</v>
      </c>
      <c r="F94" s="143">
        <v>962218.03275000001</v>
      </c>
      <c r="G94" s="143">
        <v>1049237.7116</v>
      </c>
      <c r="H94" s="143">
        <v>916112.74278000009</v>
      </c>
      <c r="I94" s="143">
        <v>922287.73978000006</v>
      </c>
      <c r="J94" s="119">
        <v>890934.20415000012</v>
      </c>
      <c r="K94" s="119">
        <v>925015.81182000006</v>
      </c>
      <c r="L94" s="119">
        <v>873309.51095000003</v>
      </c>
      <c r="M94" s="119">
        <v>1042278.9586699998</v>
      </c>
      <c r="N94" s="119">
        <v>926521.38428999996</v>
      </c>
      <c r="O94" s="120">
        <v>23867270.565839998</v>
      </c>
      <c r="P94" s="121">
        <f t="shared" si="15"/>
        <v>42112.593069999944</v>
      </c>
      <c r="Q94" s="122">
        <f t="shared" si="16"/>
        <v>4.761666040418655E-2</v>
      </c>
      <c r="R94" s="123">
        <f t="shared" si="17"/>
        <v>13209358.882249998</v>
      </c>
      <c r="S94" s="124">
        <f t="shared" si="18"/>
        <v>1.2393946651470631</v>
      </c>
    </row>
    <row r="95" spans="1:19" s="1" customFormat="1" ht="12.75" x14ac:dyDescent="0.2">
      <c r="A95" s="125"/>
      <c r="B95" s="129"/>
      <c r="C95" s="129"/>
      <c r="D95" s="127"/>
      <c r="E95" s="127"/>
      <c r="F95" s="127"/>
      <c r="G95" s="127"/>
      <c r="H95" s="127"/>
      <c r="I95" s="127"/>
      <c r="J95" s="127"/>
      <c r="K95" s="127"/>
      <c r="L95" s="127"/>
      <c r="M95" s="127"/>
      <c r="N95" s="127"/>
      <c r="O95" s="127"/>
      <c r="P95" s="144"/>
      <c r="Q95" s="107"/>
      <c r="R95" s="106"/>
      <c r="S95" s="107"/>
    </row>
    <row r="96" spans="1:19" s="1" customFormat="1" ht="12.75" x14ac:dyDescent="0.2">
      <c r="A96" s="125" t="s">
        <v>17</v>
      </c>
      <c r="B96" s="129"/>
      <c r="C96" s="129"/>
      <c r="D96" s="127"/>
      <c r="E96" s="127"/>
      <c r="F96" s="127"/>
      <c r="G96" s="127"/>
      <c r="H96" s="127"/>
      <c r="I96" s="127"/>
      <c r="J96" s="127"/>
      <c r="K96" s="127"/>
      <c r="L96" s="127"/>
      <c r="M96" s="127"/>
      <c r="N96" s="127"/>
      <c r="O96" s="127"/>
      <c r="P96" s="125"/>
      <c r="Q96" s="107"/>
      <c r="R96" s="106"/>
      <c r="S96" s="107"/>
    </row>
    <row r="97" spans="1:20" s="1" customFormat="1" ht="12.75" x14ac:dyDescent="0.2">
      <c r="A97" s="125" t="s">
        <v>18</v>
      </c>
      <c r="B97" s="129"/>
      <c r="C97" s="129"/>
      <c r="D97" s="127"/>
      <c r="E97" s="127"/>
      <c r="F97" s="127"/>
      <c r="G97" s="127"/>
      <c r="H97" s="127"/>
      <c r="I97" s="127"/>
      <c r="J97" s="127"/>
      <c r="K97" s="127"/>
      <c r="L97" s="127"/>
      <c r="M97" s="127"/>
      <c r="N97" s="127"/>
      <c r="O97" s="127"/>
      <c r="P97" s="125"/>
      <c r="Q97" s="107"/>
      <c r="R97" s="106"/>
      <c r="S97" s="107"/>
    </row>
    <row r="98" spans="1:20" s="1" customFormat="1" ht="12.75" x14ac:dyDescent="0.2">
      <c r="A98" s="125" t="s">
        <v>19</v>
      </c>
      <c r="B98" s="129"/>
      <c r="C98" s="129"/>
      <c r="D98" s="127"/>
      <c r="E98" s="127"/>
      <c r="F98" s="127"/>
      <c r="G98" s="127"/>
      <c r="H98" s="127"/>
      <c r="I98" s="127"/>
      <c r="J98" s="127"/>
      <c r="K98" s="127"/>
      <c r="L98" s="127"/>
      <c r="M98" s="127"/>
      <c r="N98" s="127"/>
      <c r="O98" s="127"/>
      <c r="P98" s="125"/>
      <c r="Q98" s="107"/>
      <c r="R98" s="106"/>
      <c r="S98" s="107"/>
    </row>
    <row r="99" spans="1:20" ht="12.75" x14ac:dyDescent="0.2">
      <c r="A99" s="139"/>
      <c r="B99" s="139"/>
      <c r="C99" s="139"/>
      <c r="D99" s="140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39"/>
      <c r="Q99" s="133"/>
      <c r="R99" s="134"/>
      <c r="S99" s="133"/>
    </row>
    <row r="100" spans="1:20" ht="12.75" x14ac:dyDescent="0.2">
      <c r="A100" s="139"/>
      <c r="B100" s="139"/>
      <c r="C100" s="139"/>
      <c r="D100" s="140"/>
      <c r="E100" s="140"/>
      <c r="F100" s="140"/>
      <c r="G100" s="140"/>
      <c r="H100" s="140"/>
      <c r="I100" s="140"/>
      <c r="J100" s="140"/>
      <c r="K100" s="140"/>
      <c r="L100" s="140"/>
      <c r="M100" s="140"/>
      <c r="N100" s="140"/>
      <c r="O100" s="140"/>
      <c r="P100" s="139"/>
      <c r="Q100" s="133"/>
      <c r="R100" s="134"/>
      <c r="S100" s="133"/>
    </row>
    <row r="101" spans="1:20" ht="12.75" x14ac:dyDescent="0.2">
      <c r="A101" s="139"/>
      <c r="B101" s="139"/>
      <c r="C101" s="139"/>
      <c r="D101" s="140"/>
      <c r="E101" s="140"/>
      <c r="F101" s="140"/>
      <c r="G101" s="140"/>
      <c r="H101" s="140"/>
      <c r="I101" s="140"/>
      <c r="J101" s="140"/>
      <c r="K101" s="140"/>
      <c r="L101" s="140"/>
      <c r="M101" s="140"/>
      <c r="N101" s="140"/>
      <c r="O101" s="140"/>
      <c r="P101" s="139"/>
      <c r="Q101" s="133"/>
      <c r="R101" s="134"/>
      <c r="S101" s="133"/>
    </row>
    <row r="102" spans="1:20" s="1" customFormat="1" ht="12.75" x14ac:dyDescent="0.2">
      <c r="A102" s="161" t="s">
        <v>0</v>
      </c>
      <c r="B102" s="161"/>
      <c r="C102" s="161"/>
      <c r="D102" s="161"/>
      <c r="E102" s="161"/>
      <c r="F102" s="161"/>
      <c r="G102" s="161"/>
      <c r="H102" s="161"/>
      <c r="I102" s="161"/>
      <c r="J102" s="161"/>
      <c r="K102" s="161"/>
      <c r="L102" s="161"/>
      <c r="M102" s="161"/>
      <c r="N102" s="161"/>
      <c r="O102" s="161"/>
      <c r="P102" s="161"/>
      <c r="Q102" s="161"/>
      <c r="R102" s="161"/>
      <c r="S102" s="161"/>
    </row>
    <row r="103" spans="1:20" s="1" customFormat="1" ht="12.75" x14ac:dyDescent="0.2">
      <c r="A103" s="161" t="s">
        <v>118</v>
      </c>
      <c r="B103" s="161"/>
      <c r="C103" s="161"/>
      <c r="D103" s="161"/>
      <c r="E103" s="161"/>
      <c r="F103" s="161"/>
      <c r="G103" s="161"/>
      <c r="H103" s="161"/>
      <c r="I103" s="161"/>
      <c r="J103" s="161"/>
      <c r="K103" s="161"/>
      <c r="L103" s="161"/>
      <c r="M103" s="161"/>
      <c r="N103" s="161"/>
      <c r="O103" s="161"/>
      <c r="P103" s="161"/>
      <c r="Q103" s="161"/>
      <c r="R103" s="161"/>
      <c r="S103" s="161"/>
    </row>
    <row r="104" spans="1:20" s="1" customFormat="1" ht="12.75" x14ac:dyDescent="0.2">
      <c r="A104" s="161" t="s">
        <v>1</v>
      </c>
      <c r="B104" s="161"/>
      <c r="C104" s="161"/>
      <c r="D104" s="161"/>
      <c r="E104" s="161"/>
      <c r="F104" s="161"/>
      <c r="G104" s="161"/>
      <c r="H104" s="161"/>
      <c r="I104" s="161"/>
      <c r="J104" s="161"/>
      <c r="K104" s="161"/>
      <c r="L104" s="161"/>
      <c r="M104" s="161"/>
      <c r="N104" s="161"/>
      <c r="O104" s="161"/>
      <c r="P104" s="161"/>
      <c r="Q104" s="161"/>
      <c r="R104" s="161"/>
      <c r="S104" s="161"/>
    </row>
    <row r="105" spans="1:20" s="1" customFormat="1" ht="12.75" x14ac:dyDescent="0.2">
      <c r="A105" s="147"/>
      <c r="B105" s="147"/>
      <c r="C105" s="147"/>
      <c r="D105" s="104"/>
      <c r="E105" s="104"/>
      <c r="F105" s="104"/>
      <c r="G105" s="104"/>
      <c r="H105" s="104"/>
      <c r="I105" s="104"/>
      <c r="J105" s="104"/>
      <c r="K105" s="104"/>
      <c r="L105" s="104"/>
      <c r="M105" s="104"/>
      <c r="N105" s="104"/>
      <c r="O105" s="104"/>
      <c r="P105" s="147"/>
      <c r="Q105" s="107"/>
      <c r="R105" s="106"/>
      <c r="S105" s="107"/>
    </row>
    <row r="106" spans="1:20" s="1" customFormat="1" ht="12.75" x14ac:dyDescent="0.2">
      <c r="A106" s="162" t="s">
        <v>2</v>
      </c>
      <c r="B106" s="164" t="s">
        <v>110</v>
      </c>
      <c r="C106" s="164"/>
      <c r="D106" s="165" t="s">
        <v>53</v>
      </c>
      <c r="E106" s="166"/>
      <c r="F106" s="166"/>
      <c r="G106" s="166"/>
      <c r="H106" s="166"/>
      <c r="I106" s="166"/>
      <c r="J106" s="166"/>
      <c r="K106" s="166"/>
      <c r="L106" s="166"/>
      <c r="M106" s="166"/>
      <c r="N106" s="166"/>
      <c r="O106" s="167"/>
      <c r="P106" s="164" t="s">
        <v>122</v>
      </c>
      <c r="Q106" s="164"/>
      <c r="R106" s="164" t="s">
        <v>123</v>
      </c>
      <c r="S106" s="164"/>
    </row>
    <row r="107" spans="1:20" s="1" customFormat="1" ht="12.75" x14ac:dyDescent="0.2">
      <c r="A107" s="163"/>
      <c r="B107" s="108" t="s">
        <v>120</v>
      </c>
      <c r="C107" s="148" t="s">
        <v>121</v>
      </c>
      <c r="D107" s="110" t="s">
        <v>47</v>
      </c>
      <c r="E107" s="110" t="s">
        <v>59</v>
      </c>
      <c r="F107" s="110" t="s">
        <v>64</v>
      </c>
      <c r="G107" s="110" t="s">
        <v>73</v>
      </c>
      <c r="H107" s="110" t="s">
        <v>75</v>
      </c>
      <c r="I107" s="110" t="s">
        <v>82</v>
      </c>
      <c r="J107" s="110" t="s">
        <v>92</v>
      </c>
      <c r="K107" s="110" t="s">
        <v>96</v>
      </c>
      <c r="L107" s="110" t="s">
        <v>104</v>
      </c>
      <c r="M107" s="110" t="s">
        <v>114</v>
      </c>
      <c r="N107" s="110" t="s">
        <v>124</v>
      </c>
      <c r="O107" s="110" t="s">
        <v>119</v>
      </c>
      <c r="P107" s="111" t="s">
        <v>3</v>
      </c>
      <c r="Q107" s="112" t="s">
        <v>4</v>
      </c>
      <c r="R107" s="111" t="s">
        <v>3</v>
      </c>
      <c r="S107" s="112" t="s">
        <v>4</v>
      </c>
    </row>
    <row r="108" spans="1:20" s="1" customFormat="1" ht="12.75" x14ac:dyDescent="0.2">
      <c r="A108" s="113" t="s">
        <v>5</v>
      </c>
      <c r="B108" s="142">
        <v>6902.7377699999997</v>
      </c>
      <c r="C108" s="114">
        <v>222706.12938000003</v>
      </c>
      <c r="D108" s="142">
        <v>6250.6358399999999</v>
      </c>
      <c r="E108" s="142">
        <v>0</v>
      </c>
      <c r="F108" s="142">
        <v>0</v>
      </c>
      <c r="G108" s="142">
        <v>198.63821999999999</v>
      </c>
      <c r="H108" s="142">
        <v>15741.209199999999</v>
      </c>
      <c r="I108" s="142">
        <v>6771.1584599999996</v>
      </c>
      <c r="J108" s="114">
        <v>6819.7331900000008</v>
      </c>
      <c r="K108" s="114">
        <v>11554.241709999998</v>
      </c>
      <c r="L108" s="114">
        <v>20000</v>
      </c>
      <c r="M108" s="114">
        <v>0</v>
      </c>
      <c r="N108" s="114">
        <v>112.86778</v>
      </c>
      <c r="O108" s="114">
        <v>964856.39916999987</v>
      </c>
      <c r="P108" s="115">
        <f>+N108-B108</f>
        <v>-6789.8699900000001</v>
      </c>
      <c r="Q108" s="116">
        <f>+N108/B108-1</f>
        <v>-0.98364883851005691</v>
      </c>
      <c r="R108" s="117">
        <f>+O108-C108</f>
        <v>742150.26978999982</v>
      </c>
      <c r="S108" s="118">
        <f>+O108/C108-1</f>
        <v>3.3324195964255674</v>
      </c>
    </row>
    <row r="109" spans="1:20" s="1" customFormat="1" ht="12.75" x14ac:dyDescent="0.2">
      <c r="A109" s="113" t="s">
        <v>6</v>
      </c>
      <c r="B109" s="142">
        <v>33870.415059999999</v>
      </c>
      <c r="C109" s="114">
        <v>264854.29436</v>
      </c>
      <c r="D109" s="142">
        <v>11789.689329999999</v>
      </c>
      <c r="E109" s="142">
        <v>23709.290379999999</v>
      </c>
      <c r="F109" s="142">
        <v>61634.190740000005</v>
      </c>
      <c r="G109" s="142">
        <v>140502.48562999998</v>
      </c>
      <c r="H109" s="142">
        <v>13181.262429999999</v>
      </c>
      <c r="I109" s="142">
        <v>149887.99371000001</v>
      </c>
      <c r="J109" s="114">
        <v>32651.733110000001</v>
      </c>
      <c r="K109" s="114">
        <v>6118.0584600000002</v>
      </c>
      <c r="L109" s="114">
        <v>29494.87731</v>
      </c>
      <c r="M109" s="114">
        <v>31358.79262</v>
      </c>
      <c r="N109" s="114">
        <v>66988.259890000001</v>
      </c>
      <c r="O109" s="114">
        <v>1264301.4987699999</v>
      </c>
      <c r="P109" s="115">
        <f t="shared" ref="P109:P119" si="19">+N109-B109</f>
        <v>33117.844830000002</v>
      </c>
      <c r="Q109" s="116">
        <f t="shared" ref="Q109:Q119" si="20">+N109/B109-1</f>
        <v>0.97778089732095541</v>
      </c>
      <c r="R109" s="117">
        <f t="shared" ref="R109:R119" si="21">+O109-C109</f>
        <v>999447.20441000001</v>
      </c>
      <c r="S109" s="118">
        <f t="shared" ref="S109:S119" si="22">+O109/C109-1</f>
        <v>3.7735737184291729</v>
      </c>
    </row>
    <row r="110" spans="1:20" s="1" customFormat="1" ht="12.75" x14ac:dyDescent="0.2">
      <c r="A110" s="113" t="s">
        <v>7</v>
      </c>
      <c r="B110" s="142">
        <v>5257.5513700000001</v>
      </c>
      <c r="C110" s="114">
        <v>32948.217059999995</v>
      </c>
      <c r="D110" s="142">
        <v>12964.22781</v>
      </c>
      <c r="E110" s="142">
        <v>2923.87779</v>
      </c>
      <c r="F110" s="142">
        <v>3148.9884999999999</v>
      </c>
      <c r="G110" s="142">
        <v>13633.533130000002</v>
      </c>
      <c r="H110" s="142">
        <v>17390.199570000001</v>
      </c>
      <c r="I110" s="142">
        <v>13726.899069999999</v>
      </c>
      <c r="J110" s="114">
        <v>2847.1248999999998</v>
      </c>
      <c r="K110" s="114">
        <v>12882.43288</v>
      </c>
      <c r="L110" s="114">
        <v>8046.4831599999998</v>
      </c>
      <c r="M110" s="114">
        <v>15051.46839</v>
      </c>
      <c r="N110" s="114">
        <v>8550.1837300000007</v>
      </c>
      <c r="O110" s="114">
        <v>253787.64469000004</v>
      </c>
      <c r="P110" s="115">
        <f t="shared" si="19"/>
        <v>3292.6323600000005</v>
      </c>
      <c r="Q110" s="116">
        <f t="shared" si="20"/>
        <v>0.62626727316218322</v>
      </c>
      <c r="R110" s="117">
        <f t="shared" si="21"/>
        <v>220839.42763000005</v>
      </c>
      <c r="S110" s="118">
        <f t="shared" si="22"/>
        <v>6.7026214871609833</v>
      </c>
      <c r="T110" s="43"/>
    </row>
    <row r="111" spans="1:20" s="1" customFormat="1" ht="12.75" x14ac:dyDescent="0.2">
      <c r="A111" s="113" t="s">
        <v>8</v>
      </c>
      <c r="B111" s="142">
        <v>16099.64229</v>
      </c>
      <c r="C111" s="114">
        <v>123883.24229000001</v>
      </c>
      <c r="D111" s="142">
        <v>6921.0285100000001</v>
      </c>
      <c r="E111" s="142">
        <v>5443.1508700000004</v>
      </c>
      <c r="F111" s="142">
        <v>10566.69227</v>
      </c>
      <c r="G111" s="142">
        <v>11907.32905</v>
      </c>
      <c r="H111" s="142">
        <v>6752.9997899999998</v>
      </c>
      <c r="I111" s="142">
        <v>9452.6297100000011</v>
      </c>
      <c r="J111" s="114">
        <v>13967.63726</v>
      </c>
      <c r="K111" s="114">
        <v>6884.5455899999997</v>
      </c>
      <c r="L111" s="114">
        <v>7883.7824000000001</v>
      </c>
      <c r="M111" s="114">
        <v>10371.952310000001</v>
      </c>
      <c r="N111" s="114">
        <v>9232.5991999999987</v>
      </c>
      <c r="O111" s="114">
        <v>507683.35738000006</v>
      </c>
      <c r="P111" s="115">
        <f t="shared" si="19"/>
        <v>-6867.043090000001</v>
      </c>
      <c r="Q111" s="116">
        <f t="shared" si="20"/>
        <v>-0.42653389226326721</v>
      </c>
      <c r="R111" s="117">
        <f t="shared" si="21"/>
        <v>383800.11509000004</v>
      </c>
      <c r="S111" s="118">
        <f t="shared" si="22"/>
        <v>3.0980793527469759</v>
      </c>
    </row>
    <row r="112" spans="1:20" s="1" customFormat="1" ht="12.75" x14ac:dyDescent="0.2">
      <c r="A112" s="113" t="s">
        <v>9</v>
      </c>
      <c r="B112" s="142">
        <v>2467</v>
      </c>
      <c r="C112" s="114">
        <v>25311.690710000003</v>
      </c>
      <c r="D112" s="142">
        <v>2008.8166799999999</v>
      </c>
      <c r="E112" s="142">
        <v>2429.7234700000004</v>
      </c>
      <c r="F112" s="142">
        <v>2024.3949399999999</v>
      </c>
      <c r="G112" s="142">
        <v>0</v>
      </c>
      <c r="H112" s="142">
        <v>200</v>
      </c>
      <c r="I112" s="142">
        <v>350</v>
      </c>
      <c r="J112" s="114">
        <v>921</v>
      </c>
      <c r="K112" s="114">
        <v>6695</v>
      </c>
      <c r="L112" s="114">
        <v>1225.00208</v>
      </c>
      <c r="M112" s="114">
        <v>2600</v>
      </c>
      <c r="N112" s="114">
        <v>120.14233</v>
      </c>
      <c r="O112" s="114">
        <v>58150.358209999999</v>
      </c>
      <c r="P112" s="115">
        <f t="shared" si="19"/>
        <v>-2346.8576699999999</v>
      </c>
      <c r="Q112" s="116">
        <f t="shared" si="20"/>
        <v>-0.95130023104985817</v>
      </c>
      <c r="R112" s="117">
        <f t="shared" si="21"/>
        <v>32838.667499999996</v>
      </c>
      <c r="S112" s="118">
        <f t="shared" si="22"/>
        <v>1.297371553573317</v>
      </c>
    </row>
    <row r="113" spans="1:19" s="1" customFormat="1" ht="12.75" x14ac:dyDescent="0.2">
      <c r="A113" s="113" t="s">
        <v>10</v>
      </c>
      <c r="B113" s="142">
        <v>20.059999999999999</v>
      </c>
      <c r="C113" s="114">
        <v>8050.6591500000004</v>
      </c>
      <c r="D113" s="142">
        <v>32.863239999999998</v>
      </c>
      <c r="E113" s="142">
        <v>145.03</v>
      </c>
      <c r="F113" s="142">
        <v>500.03</v>
      </c>
      <c r="G113" s="142">
        <v>3156.36418</v>
      </c>
      <c r="H113" s="142">
        <v>100.03</v>
      </c>
      <c r="I113" s="142">
        <v>150.09009</v>
      </c>
      <c r="J113" s="114">
        <v>331.45303999999999</v>
      </c>
      <c r="K113" s="114">
        <v>69</v>
      </c>
      <c r="L113" s="114">
        <v>106.50487</v>
      </c>
      <c r="M113" s="114">
        <v>103.43582000000001</v>
      </c>
      <c r="N113" s="114">
        <v>160.51604999999998</v>
      </c>
      <c r="O113" s="114">
        <v>13309.913050000001</v>
      </c>
      <c r="P113" s="115">
        <f t="shared" si="19"/>
        <v>140.45604999999998</v>
      </c>
      <c r="Q113" s="116">
        <f t="shared" si="20"/>
        <v>7.0017971086739781</v>
      </c>
      <c r="R113" s="117">
        <f t="shared" si="21"/>
        <v>5259.2539000000006</v>
      </c>
      <c r="S113" s="118">
        <f t="shared" si="22"/>
        <v>0.65326997479454829</v>
      </c>
    </row>
    <row r="114" spans="1:19" s="1" customFormat="1" ht="12.75" x14ac:dyDescent="0.2">
      <c r="A114" s="113" t="s">
        <v>11</v>
      </c>
      <c r="B114" s="142">
        <v>355946.0502</v>
      </c>
      <c r="C114" s="114">
        <v>4331636.3979400005</v>
      </c>
      <c r="D114" s="142">
        <v>593692.54812000005</v>
      </c>
      <c r="E114" s="142">
        <v>465203.51175000001</v>
      </c>
      <c r="F114" s="142">
        <v>497304.65708000003</v>
      </c>
      <c r="G114" s="142">
        <v>501802.44415000005</v>
      </c>
      <c r="H114" s="142">
        <v>452984.58437</v>
      </c>
      <c r="I114" s="142">
        <v>442578.95966000005</v>
      </c>
      <c r="J114" s="114">
        <v>455507.68475999997</v>
      </c>
      <c r="K114" s="114">
        <v>379798.59628999996</v>
      </c>
      <c r="L114" s="114">
        <v>349919.25731999998</v>
      </c>
      <c r="M114" s="114">
        <v>527014.79440000001</v>
      </c>
      <c r="N114" s="114">
        <v>465745.95527999999</v>
      </c>
      <c r="O114" s="114">
        <v>9832530.3217200004</v>
      </c>
      <c r="P114" s="115">
        <f t="shared" si="19"/>
        <v>109799.90508</v>
      </c>
      <c r="Q114" s="116">
        <f t="shared" si="20"/>
        <v>0.30847344708082947</v>
      </c>
      <c r="R114" s="117">
        <f t="shared" si="21"/>
        <v>5500893.9237799998</v>
      </c>
      <c r="S114" s="118">
        <f t="shared" si="22"/>
        <v>1.269934366235371</v>
      </c>
    </row>
    <row r="115" spans="1:19" s="1" customFormat="1" ht="12.75" x14ac:dyDescent="0.2">
      <c r="A115" s="113" t="s">
        <v>12</v>
      </c>
      <c r="B115" s="142">
        <v>139216.87913999998</v>
      </c>
      <c r="C115" s="114">
        <v>1704996.93928</v>
      </c>
      <c r="D115" s="142">
        <v>203388.00075000001</v>
      </c>
      <c r="E115" s="142">
        <v>200006.56822999998</v>
      </c>
      <c r="F115" s="142">
        <v>233309.31406</v>
      </c>
      <c r="G115" s="142">
        <v>202117.81448</v>
      </c>
      <c r="H115" s="142">
        <v>276667.93622999999</v>
      </c>
      <c r="I115" s="142">
        <v>196555.39149000001</v>
      </c>
      <c r="J115" s="114">
        <v>95892.646180000011</v>
      </c>
      <c r="K115" s="114">
        <v>222330.44256999998</v>
      </c>
      <c r="L115" s="114">
        <v>392543.18373000005</v>
      </c>
      <c r="M115" s="114">
        <v>320783.88970999996</v>
      </c>
      <c r="N115" s="114">
        <v>364041.80507999996</v>
      </c>
      <c r="O115" s="114">
        <v>3700932.8231699998</v>
      </c>
      <c r="P115" s="115">
        <f t="shared" si="19"/>
        <v>224824.92593999999</v>
      </c>
      <c r="Q115" s="116">
        <f t="shared" si="20"/>
        <v>1.6149257714210821</v>
      </c>
      <c r="R115" s="117">
        <f t="shared" si="21"/>
        <v>1995935.8838899997</v>
      </c>
      <c r="S115" s="118">
        <f t="shared" si="22"/>
        <v>1.1706389835121112</v>
      </c>
    </row>
    <row r="116" spans="1:19" s="1" customFormat="1" ht="12.75" x14ac:dyDescent="0.2">
      <c r="A116" s="113" t="s">
        <v>13</v>
      </c>
      <c r="B116" s="142">
        <v>81463.389340000009</v>
      </c>
      <c r="C116" s="114">
        <v>700641.45415000001</v>
      </c>
      <c r="D116" s="142">
        <v>55383.019210000006</v>
      </c>
      <c r="E116" s="142">
        <v>48167.140299999999</v>
      </c>
      <c r="F116" s="142">
        <v>47943.95046</v>
      </c>
      <c r="G116" s="142">
        <v>54328.900329999997</v>
      </c>
      <c r="H116" s="142">
        <v>80765.627819999994</v>
      </c>
      <c r="I116" s="142">
        <v>41574.233759999996</v>
      </c>
      <c r="J116" s="114">
        <v>39065.169129999995</v>
      </c>
      <c r="K116" s="114">
        <v>47238.863890000001</v>
      </c>
      <c r="L116" s="114">
        <v>48887.298089999997</v>
      </c>
      <c r="M116" s="114">
        <v>40952.941749999998</v>
      </c>
      <c r="N116" s="114">
        <v>51651.017769999999</v>
      </c>
      <c r="O116" s="114">
        <v>2180521.4479199997</v>
      </c>
      <c r="P116" s="115">
        <f t="shared" si="19"/>
        <v>-29812.37157000001</v>
      </c>
      <c r="Q116" s="116">
        <f t="shared" si="20"/>
        <v>-0.36596036344097449</v>
      </c>
      <c r="R116" s="117">
        <f t="shared" si="21"/>
        <v>1479879.9937699996</v>
      </c>
      <c r="S116" s="118">
        <f t="shared" si="22"/>
        <v>2.112178754203677</v>
      </c>
    </row>
    <row r="117" spans="1:19" s="1" customFormat="1" ht="12.75" x14ac:dyDescent="0.2">
      <c r="A117" s="113" t="s">
        <v>14</v>
      </c>
      <c r="B117" s="142">
        <v>33827.321250000001</v>
      </c>
      <c r="C117" s="114">
        <v>776786.00971000001</v>
      </c>
      <c r="D117" s="142">
        <v>38128.68838</v>
      </c>
      <c r="E117" s="142">
        <v>53400.386840000006</v>
      </c>
      <c r="F117" s="142">
        <v>69908.445950000008</v>
      </c>
      <c r="G117" s="142">
        <v>63398.925810000001</v>
      </c>
      <c r="H117" s="142">
        <v>48545.645920000003</v>
      </c>
      <c r="I117" s="142">
        <v>74096.651280000005</v>
      </c>
      <c r="J117" s="114">
        <v>68981.719299999997</v>
      </c>
      <c r="K117" s="114">
        <v>63584.569080000001</v>
      </c>
      <c r="L117" s="114">
        <v>77689.944230000008</v>
      </c>
      <c r="M117" s="114">
        <v>87019.10759</v>
      </c>
      <c r="N117" s="114">
        <v>62538.895240000005</v>
      </c>
      <c r="O117" s="114">
        <v>2318257.6826400002</v>
      </c>
      <c r="P117" s="115">
        <f t="shared" si="19"/>
        <v>28711.573990000004</v>
      </c>
      <c r="Q117" s="116">
        <f t="shared" si="20"/>
        <v>0.8487687741458394</v>
      </c>
      <c r="R117" s="117">
        <f t="shared" si="21"/>
        <v>1541471.6729300003</v>
      </c>
      <c r="S117" s="118">
        <f t="shared" si="22"/>
        <v>1.9844225483740145</v>
      </c>
    </row>
    <row r="118" spans="1:19" s="1" customFormat="1" ht="12.75" x14ac:dyDescent="0.2">
      <c r="A118" s="113" t="s">
        <v>15</v>
      </c>
      <c r="B118" s="142">
        <v>85285.358330000017</v>
      </c>
      <c r="C118" s="114">
        <v>997177.15362</v>
      </c>
      <c r="D118" s="142">
        <v>76621.573820000005</v>
      </c>
      <c r="E118" s="142">
        <v>75637.055040000007</v>
      </c>
      <c r="F118" s="142">
        <v>102126.42606</v>
      </c>
      <c r="G118" s="142">
        <v>88078.949569999997</v>
      </c>
      <c r="H118" s="142">
        <v>118702.90035</v>
      </c>
      <c r="I118" s="142">
        <v>96597.742869999987</v>
      </c>
      <c r="J118" s="114">
        <v>93817.92697</v>
      </c>
      <c r="K118" s="114">
        <v>106981.08118000001</v>
      </c>
      <c r="L118" s="114">
        <v>93840.487449999986</v>
      </c>
      <c r="M118" s="114">
        <v>107867.59351999999</v>
      </c>
      <c r="N118" s="114">
        <v>107677.02184999999</v>
      </c>
      <c r="O118" s="114">
        <v>2772939.1191199999</v>
      </c>
      <c r="P118" s="115">
        <f t="shared" si="19"/>
        <v>22391.663519999973</v>
      </c>
      <c r="Q118" s="116">
        <f t="shared" si="20"/>
        <v>0.26254991429312513</v>
      </c>
      <c r="R118" s="117">
        <f t="shared" si="21"/>
        <v>1775761.9654999999</v>
      </c>
      <c r="S118" s="118">
        <f t="shared" si="22"/>
        <v>1.7807888588838447</v>
      </c>
    </row>
    <row r="119" spans="1:19" s="13" customFormat="1" ht="12.75" x14ac:dyDescent="0.2">
      <c r="A119" s="108" t="s">
        <v>16</v>
      </c>
      <c r="B119" s="143">
        <v>760356.40474999999</v>
      </c>
      <c r="C119" s="120">
        <v>9188992.1876500007</v>
      </c>
      <c r="D119" s="143">
        <v>1007181.09169</v>
      </c>
      <c r="E119" s="143">
        <v>877065.73466999992</v>
      </c>
      <c r="F119" s="143">
        <v>1028467.0900600002</v>
      </c>
      <c r="G119" s="143">
        <v>1079125.3845499998</v>
      </c>
      <c r="H119" s="143">
        <v>1031032.3956800001</v>
      </c>
      <c r="I119" s="143">
        <v>1031741.7501000001</v>
      </c>
      <c r="J119" s="119">
        <v>810803.82784000004</v>
      </c>
      <c r="K119" s="119">
        <v>864136.83165000007</v>
      </c>
      <c r="L119" s="119">
        <v>1029636.82064</v>
      </c>
      <c r="M119" s="119">
        <v>1143123.9761100002</v>
      </c>
      <c r="N119" s="119">
        <v>1136819.2641999999</v>
      </c>
      <c r="O119" s="120">
        <v>23867270.565839998</v>
      </c>
      <c r="P119" s="121">
        <f t="shared" si="19"/>
        <v>376462.85944999987</v>
      </c>
      <c r="Q119" s="122">
        <f t="shared" si="20"/>
        <v>0.49511368234450304</v>
      </c>
      <c r="R119" s="123">
        <f t="shared" si="21"/>
        <v>14678278.378189998</v>
      </c>
      <c r="S119" s="124">
        <f t="shared" si="22"/>
        <v>1.5973763039996478</v>
      </c>
    </row>
    <row r="120" spans="1:19" s="1" customFormat="1" ht="12.75" x14ac:dyDescent="0.2">
      <c r="A120" s="125"/>
      <c r="B120" s="129"/>
      <c r="C120" s="129"/>
      <c r="D120" s="127"/>
      <c r="E120" s="127"/>
      <c r="F120" s="127"/>
      <c r="G120" s="127"/>
      <c r="H120" s="127"/>
      <c r="I120" s="127"/>
      <c r="J120" s="127"/>
      <c r="K120" s="127"/>
      <c r="L120" s="127"/>
      <c r="M120" s="127"/>
      <c r="N120" s="127"/>
      <c r="O120" s="127"/>
      <c r="P120" s="125"/>
      <c r="Q120" s="107"/>
      <c r="R120" s="106"/>
      <c r="S120" s="107"/>
    </row>
    <row r="121" spans="1:19" s="1" customFormat="1" ht="12.75" x14ac:dyDescent="0.2">
      <c r="A121" s="125" t="s">
        <v>17</v>
      </c>
      <c r="B121" s="129"/>
      <c r="C121" s="129"/>
      <c r="D121" s="127"/>
      <c r="E121" s="127"/>
      <c r="F121" s="127"/>
      <c r="G121" s="127"/>
      <c r="H121" s="127"/>
      <c r="I121" s="127"/>
      <c r="J121" s="127"/>
      <c r="K121" s="127"/>
      <c r="L121" s="127"/>
      <c r="M121" s="127"/>
      <c r="N121" s="127"/>
      <c r="O121" s="127"/>
      <c r="P121" s="125"/>
      <c r="Q121" s="107"/>
      <c r="R121" s="106"/>
      <c r="S121" s="107"/>
    </row>
    <row r="122" spans="1:19" s="1" customFormat="1" x14ac:dyDescent="0.2">
      <c r="A122" s="1" t="s">
        <v>18</v>
      </c>
      <c r="B122" s="5"/>
      <c r="C122" s="5"/>
      <c r="D122" s="4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4"/>
      <c r="P122" s="9"/>
      <c r="Q122" s="37"/>
      <c r="R122" s="38"/>
      <c r="S122" s="37"/>
    </row>
    <row r="123" spans="1:19" s="1" customFormat="1" x14ac:dyDescent="0.2">
      <c r="A123" s="1" t="s">
        <v>19</v>
      </c>
      <c r="B123" s="5"/>
      <c r="C123" s="5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Q123" s="37"/>
      <c r="R123" s="38"/>
      <c r="S123" s="37"/>
    </row>
  </sheetData>
  <mergeCells count="40">
    <mergeCell ref="A2:S2"/>
    <mergeCell ref="A3:S3"/>
    <mergeCell ref="A4:S4"/>
    <mergeCell ref="A6:A7"/>
    <mergeCell ref="B6:C6"/>
    <mergeCell ref="D6:O6"/>
    <mergeCell ref="P6:Q6"/>
    <mergeCell ref="R6:S6"/>
    <mergeCell ref="A27:S27"/>
    <mergeCell ref="A28:S28"/>
    <mergeCell ref="A29:S29"/>
    <mergeCell ref="A31:A32"/>
    <mergeCell ref="B31:C31"/>
    <mergeCell ref="D31:O31"/>
    <mergeCell ref="P31:Q31"/>
    <mergeCell ref="R31:S31"/>
    <mergeCell ref="A52:S52"/>
    <mergeCell ref="A53:S53"/>
    <mergeCell ref="A54:S54"/>
    <mergeCell ref="A56:A57"/>
    <mergeCell ref="B56:C56"/>
    <mergeCell ref="D56:O56"/>
    <mergeCell ref="P56:Q56"/>
    <mergeCell ref="R56:S56"/>
    <mergeCell ref="A77:S77"/>
    <mergeCell ref="A78:S78"/>
    <mergeCell ref="A79:S79"/>
    <mergeCell ref="A81:A82"/>
    <mergeCell ref="B81:C81"/>
    <mergeCell ref="D81:O81"/>
    <mergeCell ref="P81:Q81"/>
    <mergeCell ref="R81:S81"/>
    <mergeCell ref="A102:S102"/>
    <mergeCell ref="A103:S103"/>
    <mergeCell ref="A104:S104"/>
    <mergeCell ref="A106:A107"/>
    <mergeCell ref="B106:C106"/>
    <mergeCell ref="D106:O106"/>
    <mergeCell ref="P106:Q106"/>
    <mergeCell ref="R106:S10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X123"/>
  <sheetViews>
    <sheetView tabSelected="1" workbookViewId="0">
      <selection activeCell="D21" sqref="D21"/>
    </sheetView>
  </sheetViews>
  <sheetFormatPr baseColWidth="10" defaultColWidth="11.85546875" defaultRowHeight="11.25" x14ac:dyDescent="0.2"/>
  <cols>
    <col min="1" max="1" width="24.85546875" style="10" customWidth="1"/>
    <col min="2" max="3" width="15.42578125" style="10" customWidth="1"/>
    <col min="4" max="4" width="11.85546875" style="14"/>
    <col min="5" max="5" width="11.28515625" style="14" customWidth="1"/>
    <col min="6" max="12" width="11.85546875" style="14"/>
    <col min="13" max="13" width="11.42578125" style="14" customWidth="1"/>
    <col min="14" max="15" width="11.85546875" style="14"/>
    <col min="16" max="16" width="15" style="14" customWidth="1"/>
    <col min="17" max="17" width="12.28515625" style="10" customWidth="1"/>
    <col min="18" max="18" width="9.85546875" style="40" customWidth="1"/>
    <col min="19" max="19" width="15.140625" style="39" customWidth="1"/>
    <col min="20" max="20" width="11.85546875" style="40"/>
    <col min="21" max="16384" width="11.85546875" style="10"/>
  </cols>
  <sheetData>
    <row r="2" spans="1:22" s="1" customFormat="1" ht="12.75" x14ac:dyDescent="0.2">
      <c r="A2" s="161" t="s">
        <v>0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</row>
    <row r="3" spans="1:22" s="1" customFormat="1" ht="12.75" x14ac:dyDescent="0.2">
      <c r="A3" s="161" t="s">
        <v>125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</row>
    <row r="4" spans="1:22" s="1" customFormat="1" ht="12.75" x14ac:dyDescent="0.2">
      <c r="A4" s="161" t="s">
        <v>1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</row>
    <row r="5" spans="1:22" s="1" customFormat="1" ht="12.75" x14ac:dyDescent="0.2">
      <c r="A5" s="147"/>
      <c r="B5" s="147"/>
      <c r="C5" s="147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47"/>
      <c r="R5" s="105"/>
      <c r="S5" s="106"/>
      <c r="T5" s="107"/>
    </row>
    <row r="6" spans="1:22" s="1" customFormat="1" ht="12.75" x14ac:dyDescent="0.2">
      <c r="A6" s="162" t="s">
        <v>2</v>
      </c>
      <c r="B6" s="164" t="s">
        <v>26</v>
      </c>
      <c r="C6" s="164"/>
      <c r="D6" s="165" t="s">
        <v>48</v>
      </c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7"/>
      <c r="Q6" s="164" t="s">
        <v>130</v>
      </c>
      <c r="R6" s="164"/>
      <c r="S6" s="164" t="s">
        <v>131</v>
      </c>
      <c r="T6" s="164"/>
    </row>
    <row r="7" spans="1:22" s="1" customFormat="1" ht="12.75" x14ac:dyDescent="0.2">
      <c r="A7" s="163"/>
      <c r="B7" s="108" t="s">
        <v>128</v>
      </c>
      <c r="C7" s="148" t="s">
        <v>129</v>
      </c>
      <c r="D7" s="110" t="s">
        <v>47</v>
      </c>
      <c r="E7" s="110" t="s">
        <v>59</v>
      </c>
      <c r="F7" s="110" t="s">
        <v>64</v>
      </c>
      <c r="G7" s="110" t="s">
        <v>73</v>
      </c>
      <c r="H7" s="110" t="s">
        <v>75</v>
      </c>
      <c r="I7" s="110" t="s">
        <v>82</v>
      </c>
      <c r="J7" s="110" t="s">
        <v>92</v>
      </c>
      <c r="K7" s="110" t="s">
        <v>96</v>
      </c>
      <c r="L7" s="110" t="s">
        <v>104</v>
      </c>
      <c r="M7" s="110" t="s">
        <v>114</v>
      </c>
      <c r="N7" s="110" t="s">
        <v>124</v>
      </c>
      <c r="O7" s="110" t="s">
        <v>126</v>
      </c>
      <c r="P7" s="110" t="s">
        <v>127</v>
      </c>
      <c r="Q7" s="111" t="s">
        <v>3</v>
      </c>
      <c r="R7" s="112" t="s">
        <v>4</v>
      </c>
      <c r="S7" s="111" t="s">
        <v>3</v>
      </c>
      <c r="T7" s="112" t="s">
        <v>4</v>
      </c>
    </row>
    <row r="8" spans="1:22" s="1" customFormat="1" ht="12.75" x14ac:dyDescent="0.2">
      <c r="A8" s="113" t="s">
        <v>5</v>
      </c>
      <c r="B8" s="114">
        <v>5811.9523600000002</v>
      </c>
      <c r="C8" s="114">
        <v>342348.72810000007</v>
      </c>
      <c r="D8" s="114">
        <v>6250.6358399999999</v>
      </c>
      <c r="E8" s="114">
        <v>0</v>
      </c>
      <c r="F8" s="114">
        <v>170321.55650999999</v>
      </c>
      <c r="G8" s="114">
        <v>10198.638220000001</v>
      </c>
      <c r="H8" s="114">
        <v>15741.209199999999</v>
      </c>
      <c r="I8" s="114">
        <v>7491.2004800000004</v>
      </c>
      <c r="J8" s="114">
        <v>206894.73319</v>
      </c>
      <c r="K8" s="114">
        <v>161554.24171</v>
      </c>
      <c r="L8" s="114">
        <v>85339.653999999995</v>
      </c>
      <c r="M8" s="114">
        <v>141.55600000000001</v>
      </c>
      <c r="N8" s="114">
        <v>300922.97401999997</v>
      </c>
      <c r="O8" s="114">
        <v>16829.24064</v>
      </c>
      <c r="P8" s="114">
        <v>981685.63980999985</v>
      </c>
      <c r="Q8" s="115">
        <v>11017.288280000001</v>
      </c>
      <c r="R8" s="116">
        <v>1.8956260474234168</v>
      </c>
      <c r="S8" s="117">
        <v>639336.91170999978</v>
      </c>
      <c r="T8" s="118">
        <v>1.867501933651845</v>
      </c>
      <c r="U8" s="9"/>
      <c r="V8" s="9"/>
    </row>
    <row r="9" spans="1:22" s="1" customFormat="1" ht="12.75" x14ac:dyDescent="0.2">
      <c r="A9" s="113" t="s">
        <v>6</v>
      </c>
      <c r="B9" s="114">
        <v>63634.894799999995</v>
      </c>
      <c r="C9" s="114">
        <v>731770.13211999997</v>
      </c>
      <c r="D9" s="114">
        <v>32861.051140000003</v>
      </c>
      <c r="E9" s="114">
        <v>85560.678280000007</v>
      </c>
      <c r="F9" s="114">
        <v>124420.28664000001</v>
      </c>
      <c r="G9" s="114">
        <v>387859.2635</v>
      </c>
      <c r="H9" s="114">
        <v>51368.860229999998</v>
      </c>
      <c r="I9" s="114">
        <v>212627.73156000001</v>
      </c>
      <c r="J9" s="114">
        <v>112705.86010999999</v>
      </c>
      <c r="K9" s="114">
        <v>26768.00649</v>
      </c>
      <c r="L9" s="114">
        <v>57118.22941</v>
      </c>
      <c r="M9" s="114">
        <v>53844.370840000003</v>
      </c>
      <c r="N9" s="114">
        <v>119167.16056999999</v>
      </c>
      <c r="O9" s="114">
        <v>187792.43567000001</v>
      </c>
      <c r="P9" s="114">
        <v>1452093.93444</v>
      </c>
      <c r="Q9" s="115">
        <v>124157.54087000001</v>
      </c>
      <c r="R9" s="116">
        <v>1.9510921053648071</v>
      </c>
      <c r="S9" s="117">
        <v>720323.80232000002</v>
      </c>
      <c r="T9" s="118">
        <v>0.98435802542686601</v>
      </c>
      <c r="U9" s="9"/>
      <c r="V9" s="9"/>
    </row>
    <row r="10" spans="1:22" s="1" customFormat="1" ht="12.75" x14ac:dyDescent="0.2">
      <c r="A10" s="113" t="s">
        <v>7</v>
      </c>
      <c r="B10" s="114">
        <v>30454.649669999999</v>
      </c>
      <c r="C10" s="114">
        <v>214198.07438000001</v>
      </c>
      <c r="D10" s="114">
        <v>26886.793420000002</v>
      </c>
      <c r="E10" s="114">
        <v>15769.36759</v>
      </c>
      <c r="F10" s="114">
        <v>11776.734390000001</v>
      </c>
      <c r="G10" s="114">
        <v>22876.497620000002</v>
      </c>
      <c r="H10" s="114">
        <v>34317.567849999992</v>
      </c>
      <c r="I10" s="114">
        <v>24119.220570000001</v>
      </c>
      <c r="J10" s="114">
        <v>11986.90422</v>
      </c>
      <c r="K10" s="114">
        <v>28455.244210000001</v>
      </c>
      <c r="L10" s="114">
        <v>23937.440050000001</v>
      </c>
      <c r="M10" s="114">
        <v>38735.782050000002</v>
      </c>
      <c r="N10" s="114">
        <v>14926.092720000001</v>
      </c>
      <c r="O10" s="114">
        <v>36642.740180000001</v>
      </c>
      <c r="P10" s="114">
        <v>290430.38487000007</v>
      </c>
      <c r="Q10" s="115">
        <v>6188.0905100000018</v>
      </c>
      <c r="R10" s="116">
        <v>0.20319033635431083</v>
      </c>
      <c r="S10" s="117">
        <v>76232.310490000062</v>
      </c>
      <c r="T10" s="118">
        <v>0.35589633898743389</v>
      </c>
      <c r="U10" s="9"/>
      <c r="V10" s="9"/>
    </row>
    <row r="11" spans="1:22" s="1" customFormat="1" ht="12.75" x14ac:dyDescent="0.2">
      <c r="A11" s="113" t="s">
        <v>8</v>
      </c>
      <c r="B11" s="114">
        <v>49058.25202</v>
      </c>
      <c r="C11" s="114">
        <v>567031.56181999994</v>
      </c>
      <c r="D11" s="114">
        <v>43564.270120000008</v>
      </c>
      <c r="E11" s="114">
        <v>29857.227700000003</v>
      </c>
      <c r="F11" s="114">
        <v>42809.18735</v>
      </c>
      <c r="G11" s="114">
        <v>53862.198850000001</v>
      </c>
      <c r="H11" s="114">
        <v>43688.540349999996</v>
      </c>
      <c r="I11" s="114">
        <v>38901.55384</v>
      </c>
      <c r="J11" s="114">
        <v>55453.322289999996</v>
      </c>
      <c r="K11" s="114">
        <v>44087.991840000002</v>
      </c>
      <c r="L11" s="114">
        <v>69623.33520999999</v>
      </c>
      <c r="M11" s="114">
        <v>46533.894480000003</v>
      </c>
      <c r="N11" s="114">
        <v>39301.835349999994</v>
      </c>
      <c r="O11" s="114">
        <v>40972.900159999997</v>
      </c>
      <c r="P11" s="114">
        <v>548656.25754000002</v>
      </c>
      <c r="Q11" s="115">
        <v>-8085.3518600000025</v>
      </c>
      <c r="R11" s="116">
        <v>-0.16481125044373324</v>
      </c>
      <c r="S11" s="117">
        <v>-18375.304279999924</v>
      </c>
      <c r="T11" s="118">
        <v>-3.2406140182075105E-2</v>
      </c>
      <c r="U11" s="9"/>
      <c r="V11" s="9"/>
    </row>
    <row r="12" spans="1:22" s="1" customFormat="1" ht="12.75" x14ac:dyDescent="0.2">
      <c r="A12" s="113" t="s">
        <v>9</v>
      </c>
      <c r="B12" s="114">
        <v>7090.5024300000005</v>
      </c>
      <c r="C12" s="114">
        <v>61464.598580000005</v>
      </c>
      <c r="D12" s="114">
        <v>6521.5892199999998</v>
      </c>
      <c r="E12" s="114">
        <v>3897.8927800000001</v>
      </c>
      <c r="F12" s="114">
        <v>3867.4938499999998</v>
      </c>
      <c r="G12" s="114">
        <v>1584.4970800000001</v>
      </c>
      <c r="H12" s="114">
        <v>1524.61176</v>
      </c>
      <c r="I12" s="114">
        <v>8556.5805099999998</v>
      </c>
      <c r="J12" s="114">
        <v>4177.9874900000004</v>
      </c>
      <c r="K12" s="114">
        <v>10659.36335</v>
      </c>
      <c r="L12" s="114">
        <v>4358.8300300000001</v>
      </c>
      <c r="M12" s="114">
        <v>9713.2223599999998</v>
      </c>
      <c r="N12" s="114">
        <v>3288.2897800000001</v>
      </c>
      <c r="O12" s="114">
        <v>4142.0793400000002</v>
      </c>
      <c r="P12" s="114">
        <v>62292.437550000002</v>
      </c>
      <c r="Q12" s="115">
        <v>-2948.4230900000002</v>
      </c>
      <c r="R12" s="116">
        <v>-0.4158271038065211</v>
      </c>
      <c r="S12" s="117">
        <v>827.83896999999706</v>
      </c>
      <c r="T12" s="118">
        <v>1.3468549199463276E-2</v>
      </c>
      <c r="U12" s="9"/>
      <c r="V12" s="9"/>
    </row>
    <row r="13" spans="1:22" s="1" customFormat="1" ht="12.75" x14ac:dyDescent="0.2">
      <c r="A13" s="113" t="s">
        <v>10</v>
      </c>
      <c r="B13" s="114">
        <v>3294.9785699999998</v>
      </c>
      <c r="C13" s="114">
        <v>14788.258589999999</v>
      </c>
      <c r="D13" s="114">
        <v>289.27787000000001</v>
      </c>
      <c r="E13" s="114">
        <v>2999.098</v>
      </c>
      <c r="F13" s="114">
        <v>646.27456000000006</v>
      </c>
      <c r="G13" s="114">
        <v>3511.1506900000004</v>
      </c>
      <c r="H13" s="114">
        <v>1681.15534</v>
      </c>
      <c r="I13" s="114">
        <v>496.06508999999994</v>
      </c>
      <c r="J13" s="114">
        <v>481.72864000000004</v>
      </c>
      <c r="K13" s="114">
        <v>281.04252000000002</v>
      </c>
      <c r="L13" s="114">
        <v>259.86063999999999</v>
      </c>
      <c r="M13" s="114">
        <v>675.2183</v>
      </c>
      <c r="N13" s="114">
        <v>1989.0414000000001</v>
      </c>
      <c r="O13" s="114">
        <v>1711.0881400000001</v>
      </c>
      <c r="P13" s="114">
        <v>15021.001190000001</v>
      </c>
      <c r="Q13" s="115">
        <v>-1583.8904299999997</v>
      </c>
      <c r="R13" s="116">
        <v>-0.48069824927571525</v>
      </c>
      <c r="S13" s="117">
        <v>232.7426000000014</v>
      </c>
      <c r="T13" s="118">
        <v>1.5738337180375206E-2</v>
      </c>
      <c r="U13" s="9"/>
      <c r="V13" s="9"/>
    </row>
    <row r="14" spans="1:22" s="1" customFormat="1" ht="12.75" x14ac:dyDescent="0.2">
      <c r="A14" s="113" t="s">
        <v>11</v>
      </c>
      <c r="B14" s="114">
        <v>969074.15061999997</v>
      </c>
      <c r="C14" s="114">
        <v>10391757.649400001</v>
      </c>
      <c r="D14" s="114">
        <v>991915.07775000005</v>
      </c>
      <c r="E14" s="114">
        <v>853773.89933000004</v>
      </c>
      <c r="F14" s="114">
        <v>917251.27511000005</v>
      </c>
      <c r="G14" s="114">
        <v>880399.30666999996</v>
      </c>
      <c r="H14" s="114">
        <v>888790.22607000009</v>
      </c>
      <c r="I14" s="114">
        <v>877312.49750000006</v>
      </c>
      <c r="J14" s="114">
        <v>844887.38861999998</v>
      </c>
      <c r="K14" s="114">
        <v>834065.8215699998</v>
      </c>
      <c r="L14" s="114">
        <v>833744.93134000013</v>
      </c>
      <c r="M14" s="114">
        <v>1052017.3632299998</v>
      </c>
      <c r="N14" s="114">
        <v>858372.53453000006</v>
      </c>
      <c r="O14" s="114">
        <v>980799.92203000002</v>
      </c>
      <c r="P14" s="114">
        <v>10813330.24375</v>
      </c>
      <c r="Q14" s="115">
        <v>11725.771410000045</v>
      </c>
      <c r="R14" s="116">
        <v>1.2099973363749461E-2</v>
      </c>
      <c r="S14" s="117">
        <v>421572.59434999898</v>
      </c>
      <c r="T14" s="118">
        <v>4.0567977869878424E-2</v>
      </c>
      <c r="U14" s="9"/>
      <c r="V14" s="9"/>
    </row>
    <row r="15" spans="1:22" s="1" customFormat="1" ht="12.75" x14ac:dyDescent="0.2">
      <c r="A15" s="113" t="s">
        <v>12</v>
      </c>
      <c r="B15" s="114">
        <v>382110.68334000005</v>
      </c>
      <c r="C15" s="114">
        <v>3231245.3186900001</v>
      </c>
      <c r="D15" s="114">
        <v>280349.67566000001</v>
      </c>
      <c r="E15" s="114">
        <v>323200.42140999995</v>
      </c>
      <c r="F15" s="114">
        <v>341959.32193999999</v>
      </c>
      <c r="G15" s="114">
        <v>303871.33487999992</v>
      </c>
      <c r="H15" s="114">
        <v>397716.68358000007</v>
      </c>
      <c r="I15" s="114">
        <v>279737.05187000002</v>
      </c>
      <c r="J15" s="114">
        <v>179057.11137999999</v>
      </c>
      <c r="K15" s="114">
        <v>299725.99952999997</v>
      </c>
      <c r="L15" s="114">
        <v>445819.75579000002</v>
      </c>
      <c r="M15" s="114">
        <v>431754.91852999997</v>
      </c>
      <c r="N15" s="114">
        <v>417740.54859999998</v>
      </c>
      <c r="O15" s="114">
        <v>397606.86056000006</v>
      </c>
      <c r="P15" s="114">
        <v>4098539.6837299997</v>
      </c>
      <c r="Q15" s="115">
        <v>15496.177220000012</v>
      </c>
      <c r="R15" s="116">
        <v>4.0554158508600446E-2</v>
      </c>
      <c r="S15" s="117">
        <v>867294.3650399996</v>
      </c>
      <c r="T15" s="118">
        <v>0.26840870299244712</v>
      </c>
      <c r="U15" s="9"/>
      <c r="V15" s="9"/>
    </row>
    <row r="16" spans="1:22" s="1" customFormat="1" ht="12.75" x14ac:dyDescent="0.2">
      <c r="A16" s="113" t="s">
        <v>13</v>
      </c>
      <c r="B16" s="114">
        <v>258589.12300999998</v>
      </c>
      <c r="C16" s="114">
        <v>2676326.0201500002</v>
      </c>
      <c r="D16" s="114">
        <v>199940.23550000001</v>
      </c>
      <c r="E16" s="114">
        <v>176069.30187999998</v>
      </c>
      <c r="F16" s="114">
        <v>191276.84687000001</v>
      </c>
      <c r="G16" s="114">
        <v>213565.69193</v>
      </c>
      <c r="H16" s="114">
        <v>232636.74437999999</v>
      </c>
      <c r="I16" s="114">
        <v>181712.08559</v>
      </c>
      <c r="J16" s="114">
        <v>198616.59721999997</v>
      </c>
      <c r="K16" s="114">
        <v>191877.18662999998</v>
      </c>
      <c r="L16" s="114">
        <v>192598.53050999998</v>
      </c>
      <c r="M16" s="114">
        <v>204710.16304999997</v>
      </c>
      <c r="N16" s="114">
        <v>197518.06435999999</v>
      </c>
      <c r="O16" s="114">
        <v>220000.33431999999</v>
      </c>
      <c r="P16" s="114">
        <v>2400521.7822399996</v>
      </c>
      <c r="Q16" s="115">
        <v>-38588.788689999987</v>
      </c>
      <c r="R16" s="116">
        <v>-0.14922819738441861</v>
      </c>
      <c r="S16" s="117">
        <v>-275804.23791000061</v>
      </c>
      <c r="T16" s="118">
        <v>-0.10305330360855758</v>
      </c>
      <c r="U16" s="9"/>
      <c r="V16" s="9"/>
    </row>
    <row r="17" spans="1:24" s="1" customFormat="1" ht="12.75" x14ac:dyDescent="0.2">
      <c r="A17" s="113" t="s">
        <v>14</v>
      </c>
      <c r="B17" s="114">
        <v>178748.34211000003</v>
      </c>
      <c r="C17" s="114">
        <v>2738550.2932899999</v>
      </c>
      <c r="D17" s="114">
        <v>239842.67751000001</v>
      </c>
      <c r="E17" s="114">
        <v>137470.67965000001</v>
      </c>
      <c r="F17" s="114">
        <v>229439.37804000001</v>
      </c>
      <c r="G17" s="114">
        <v>200323.88247000004</v>
      </c>
      <c r="H17" s="114">
        <v>166904.13582</v>
      </c>
      <c r="I17" s="114">
        <v>225479.18954999998</v>
      </c>
      <c r="J17" s="114">
        <v>205451.44619000002</v>
      </c>
      <c r="K17" s="114">
        <v>221558.84112</v>
      </c>
      <c r="L17" s="114">
        <v>182796.49677</v>
      </c>
      <c r="M17" s="114">
        <v>238894.96534</v>
      </c>
      <c r="N17" s="114">
        <v>270095.99018000002</v>
      </c>
      <c r="O17" s="114">
        <v>186148.91537999996</v>
      </c>
      <c r="P17" s="114">
        <v>2504406.5980200004</v>
      </c>
      <c r="Q17" s="115">
        <v>7400.5732699999353</v>
      </c>
      <c r="R17" s="116">
        <v>4.1402192505067825E-2</v>
      </c>
      <c r="S17" s="117">
        <v>-234143.69526999956</v>
      </c>
      <c r="T17" s="118">
        <v>-8.5499140126693574E-2</v>
      </c>
      <c r="U17" s="9"/>
      <c r="V17" s="9"/>
    </row>
    <row r="18" spans="1:24" s="1" customFormat="1" ht="12.75" x14ac:dyDescent="0.2">
      <c r="A18" s="113" t="s">
        <v>15</v>
      </c>
      <c r="B18" s="114">
        <v>208561.39747999996</v>
      </c>
      <c r="C18" s="114">
        <v>2986882.1362699997</v>
      </c>
      <c r="D18" s="114">
        <v>208837.62628</v>
      </c>
      <c r="E18" s="114">
        <v>207395.99909999999</v>
      </c>
      <c r="F18" s="114">
        <v>267222.20399999997</v>
      </c>
      <c r="G18" s="114">
        <v>247050.21326999998</v>
      </c>
      <c r="H18" s="114">
        <v>283008.76963</v>
      </c>
      <c r="I18" s="114">
        <v>250253.56195999996</v>
      </c>
      <c r="J18" s="114">
        <v>244760.00211</v>
      </c>
      <c r="K18" s="114">
        <v>282835.43387000001</v>
      </c>
      <c r="L18" s="114">
        <v>251943.29180000001</v>
      </c>
      <c r="M18" s="114">
        <v>277157.19545999996</v>
      </c>
      <c r="N18" s="114">
        <v>252474.82163999998</v>
      </c>
      <c r="O18" s="114">
        <v>247600.19771000001</v>
      </c>
      <c r="P18" s="114">
        <v>3020539.3168299999</v>
      </c>
      <c r="Q18" s="115">
        <v>39038.800230000052</v>
      </c>
      <c r="R18" s="116">
        <v>0.18718133222013766</v>
      </c>
      <c r="S18" s="117">
        <v>33657.180560000241</v>
      </c>
      <c r="T18" s="118">
        <v>1.1268332336016096E-2</v>
      </c>
      <c r="U18" s="9"/>
      <c r="V18" s="9"/>
    </row>
    <row r="19" spans="1:24" s="13" customFormat="1" ht="12.75" x14ac:dyDescent="0.2">
      <c r="A19" s="108" t="s">
        <v>16</v>
      </c>
      <c r="B19" s="119">
        <v>2156428.9264099998</v>
      </c>
      <c r="C19" s="120">
        <v>23956362.771390002</v>
      </c>
      <c r="D19" s="119">
        <v>2037258.9103100002</v>
      </c>
      <c r="E19" s="119">
        <v>1835994.5657200003</v>
      </c>
      <c r="F19" s="119">
        <v>2300990.55926</v>
      </c>
      <c r="G19" s="119">
        <v>2325102.6751800003</v>
      </c>
      <c r="H19" s="119">
        <v>2117378.5042099999</v>
      </c>
      <c r="I19" s="119">
        <v>2106686.7385200001</v>
      </c>
      <c r="J19" s="119">
        <v>2064473.08146</v>
      </c>
      <c r="K19" s="119">
        <v>2101869.1728399997</v>
      </c>
      <c r="L19" s="119">
        <v>2147540.35555</v>
      </c>
      <c r="M19" s="119">
        <v>2354178.64964</v>
      </c>
      <c r="N19" s="119">
        <v>2475797.3531499999</v>
      </c>
      <c r="O19" s="119">
        <v>2320246.7141300002</v>
      </c>
      <c r="P19" s="120">
        <v>26187517.279969998</v>
      </c>
      <c r="Q19" s="121">
        <v>163817.78772000037</v>
      </c>
      <c r="R19" s="122">
        <v>7.5967162985854708E-2</v>
      </c>
      <c r="S19" s="123">
        <v>2231154.5085799955</v>
      </c>
      <c r="T19" s="124">
        <v>9.3134109291605816E-2</v>
      </c>
      <c r="U19" s="67"/>
      <c r="V19" s="67"/>
    </row>
    <row r="20" spans="1:24" s="1" customFormat="1" ht="12.75" x14ac:dyDescent="0.2">
      <c r="A20" s="125"/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9"/>
      <c r="V20" s="9"/>
    </row>
    <row r="21" spans="1:24" s="1" customFormat="1" ht="12.75" x14ac:dyDescent="0.2">
      <c r="A21" s="125" t="s">
        <v>17</v>
      </c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9"/>
      <c r="V21" s="9"/>
    </row>
    <row r="22" spans="1:24" s="1" customFormat="1" ht="12.75" x14ac:dyDescent="0.2">
      <c r="A22" s="125" t="s">
        <v>18</v>
      </c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31"/>
      <c r="S22" s="128"/>
      <c r="T22" s="131"/>
      <c r="U22" s="9"/>
      <c r="V22" s="9"/>
    </row>
    <row r="23" spans="1:24" s="1" customFormat="1" ht="12.75" x14ac:dyDescent="0.2">
      <c r="A23" s="125" t="s">
        <v>19</v>
      </c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5"/>
      <c r="V23" s="9"/>
    </row>
    <row r="24" spans="1:24" s="1" customFormat="1" ht="12.75" x14ac:dyDescent="0.2">
      <c r="A24" s="125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</row>
    <row r="25" spans="1:24" ht="12.75" x14ac:dyDescent="0.2">
      <c r="A25" s="132"/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3"/>
      <c r="S25" s="134"/>
      <c r="T25" s="133"/>
    </row>
    <row r="26" spans="1:24" ht="12.75" x14ac:dyDescent="0.2">
      <c r="A26" s="132"/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3"/>
      <c r="S26" s="134"/>
      <c r="T26" s="133"/>
    </row>
    <row r="27" spans="1:24" s="1" customFormat="1" ht="12.75" x14ac:dyDescent="0.2">
      <c r="A27" s="161" t="s">
        <v>0</v>
      </c>
      <c r="B27" s="161"/>
      <c r="C27" s="161"/>
      <c r="D27" s="161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</row>
    <row r="28" spans="1:24" s="1" customFormat="1" ht="12.75" x14ac:dyDescent="0.2">
      <c r="A28" s="161" t="s">
        <v>125</v>
      </c>
      <c r="B28" s="161"/>
      <c r="C28" s="161"/>
      <c r="D28" s="161"/>
      <c r="E28" s="161"/>
      <c r="F28" s="161"/>
      <c r="G28" s="161"/>
      <c r="H28" s="161"/>
      <c r="I28" s="161"/>
      <c r="J28" s="161"/>
      <c r="K28" s="161"/>
      <c r="L28" s="161"/>
      <c r="M28" s="161"/>
      <c r="N28" s="161"/>
      <c r="O28" s="161"/>
      <c r="P28" s="161"/>
      <c r="Q28" s="161"/>
      <c r="R28" s="161"/>
      <c r="S28" s="161"/>
      <c r="T28" s="161"/>
    </row>
    <row r="29" spans="1:24" s="1" customFormat="1" ht="12.75" x14ac:dyDescent="0.2">
      <c r="A29" s="161" t="s">
        <v>1</v>
      </c>
      <c r="B29" s="161"/>
      <c r="C29" s="161"/>
      <c r="D29" s="161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</row>
    <row r="30" spans="1:24" s="1" customFormat="1" ht="12.75" x14ac:dyDescent="0.2">
      <c r="A30" s="147"/>
      <c r="B30" s="147"/>
      <c r="C30" s="147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47"/>
      <c r="R30" s="107"/>
      <c r="S30" s="106"/>
      <c r="T30" s="107"/>
    </row>
    <row r="31" spans="1:24" s="1" customFormat="1" ht="12.75" x14ac:dyDescent="0.2">
      <c r="A31" s="162" t="s">
        <v>2</v>
      </c>
      <c r="B31" s="164" t="s">
        <v>27</v>
      </c>
      <c r="C31" s="164"/>
      <c r="D31" s="165" t="s">
        <v>50</v>
      </c>
      <c r="E31" s="166"/>
      <c r="F31" s="166"/>
      <c r="G31" s="166"/>
      <c r="H31" s="166"/>
      <c r="I31" s="166"/>
      <c r="J31" s="166"/>
      <c r="K31" s="166"/>
      <c r="L31" s="166"/>
      <c r="M31" s="166"/>
      <c r="N31" s="166"/>
      <c r="O31" s="166"/>
      <c r="P31" s="167"/>
      <c r="Q31" s="164" t="s">
        <v>130</v>
      </c>
      <c r="R31" s="164"/>
      <c r="S31" s="164" t="s">
        <v>131</v>
      </c>
      <c r="T31" s="164"/>
    </row>
    <row r="32" spans="1:24" s="1" customFormat="1" ht="12.75" x14ac:dyDescent="0.2">
      <c r="A32" s="163"/>
      <c r="B32" s="108" t="s">
        <v>128</v>
      </c>
      <c r="C32" s="148" t="s">
        <v>129</v>
      </c>
      <c r="D32" s="110" t="s">
        <v>47</v>
      </c>
      <c r="E32" s="110" t="s">
        <v>59</v>
      </c>
      <c r="F32" s="110" t="s">
        <v>64</v>
      </c>
      <c r="G32" s="110" t="s">
        <v>73</v>
      </c>
      <c r="H32" s="110" t="s">
        <v>75</v>
      </c>
      <c r="I32" s="110" t="s">
        <v>82</v>
      </c>
      <c r="J32" s="110" t="s">
        <v>92</v>
      </c>
      <c r="K32" s="110" t="s">
        <v>96</v>
      </c>
      <c r="L32" s="110" t="s">
        <v>104</v>
      </c>
      <c r="M32" s="110" t="s">
        <v>114</v>
      </c>
      <c r="N32" s="110" t="s">
        <v>124</v>
      </c>
      <c r="O32" s="110" t="s">
        <v>126</v>
      </c>
      <c r="P32" s="110" t="s">
        <v>127</v>
      </c>
      <c r="Q32" s="111" t="s">
        <v>3</v>
      </c>
      <c r="R32" s="112" t="s">
        <v>4</v>
      </c>
      <c r="S32" s="111" t="s">
        <v>3</v>
      </c>
      <c r="T32" s="112" t="s">
        <v>4</v>
      </c>
      <c r="X32" s="37"/>
    </row>
    <row r="33" spans="1:20" s="1" customFormat="1" ht="12.75" x14ac:dyDescent="0.2">
      <c r="A33" s="113" t="s">
        <v>5</v>
      </c>
      <c r="B33" s="135">
        <v>506.49482</v>
      </c>
      <c r="C33" s="114">
        <v>113405.14118000001</v>
      </c>
      <c r="D33" s="135">
        <v>0</v>
      </c>
      <c r="E33" s="135">
        <v>0</v>
      </c>
      <c r="F33" s="135">
        <v>170201.55650999999</v>
      </c>
      <c r="G33" s="135">
        <v>10000</v>
      </c>
      <c r="H33" s="135">
        <v>0</v>
      </c>
      <c r="I33" s="135">
        <v>644.04201999999998</v>
      </c>
      <c r="J33" s="114">
        <v>200000</v>
      </c>
      <c r="K33" s="114">
        <v>150000</v>
      </c>
      <c r="L33" s="114">
        <v>65000</v>
      </c>
      <c r="M33" s="114">
        <v>0</v>
      </c>
      <c r="N33" s="114">
        <v>300806.10623999999</v>
      </c>
      <c r="O33" s="114">
        <v>2192.81396</v>
      </c>
      <c r="P33" s="114">
        <v>898844.51873000001</v>
      </c>
      <c r="Q33" s="115">
        <v>1686.3191400000001</v>
      </c>
      <c r="R33" s="116">
        <v>3.3293906934724422</v>
      </c>
      <c r="S33" s="117">
        <v>785439.37754999998</v>
      </c>
      <c r="T33" s="118">
        <v>6.9259591706105041</v>
      </c>
    </row>
    <row r="34" spans="1:20" s="1" customFormat="1" ht="12.75" x14ac:dyDescent="0.2">
      <c r="A34" s="113" t="s">
        <v>6</v>
      </c>
      <c r="B34" s="135">
        <v>3500</v>
      </c>
      <c r="C34" s="114">
        <v>51925.122750000002</v>
      </c>
      <c r="D34" s="135">
        <v>1100</v>
      </c>
      <c r="E34" s="135">
        <v>0</v>
      </c>
      <c r="F34" s="135">
        <v>1100</v>
      </c>
      <c r="G34" s="135">
        <v>55000</v>
      </c>
      <c r="H34" s="135">
        <v>24000</v>
      </c>
      <c r="I34" s="135">
        <v>12577.666999999999</v>
      </c>
      <c r="J34" s="114">
        <v>26078.125</v>
      </c>
      <c r="K34" s="114">
        <v>6625</v>
      </c>
      <c r="L34" s="114">
        <v>4660</v>
      </c>
      <c r="M34" s="114">
        <v>9445</v>
      </c>
      <c r="N34" s="114">
        <v>0</v>
      </c>
      <c r="O34" s="114">
        <v>5000</v>
      </c>
      <c r="P34" s="114">
        <v>145585.79200000002</v>
      </c>
      <c r="Q34" s="115">
        <v>1500</v>
      </c>
      <c r="R34" s="116">
        <v>0.4285714285714286</v>
      </c>
      <c r="S34" s="117">
        <v>93660.669250000006</v>
      </c>
      <c r="T34" s="118">
        <v>1.8037640411740772</v>
      </c>
    </row>
    <row r="35" spans="1:20" s="1" customFormat="1" ht="12.75" x14ac:dyDescent="0.2">
      <c r="A35" s="113" t="s">
        <v>7</v>
      </c>
      <c r="B35" s="136">
        <v>4259.7647000000006</v>
      </c>
      <c r="C35" s="114">
        <v>49070.1227</v>
      </c>
      <c r="D35" s="136">
        <v>3325.2686100000001</v>
      </c>
      <c r="E35" s="136">
        <v>4601.6315700000005</v>
      </c>
      <c r="F35" s="136">
        <v>3106.2460000000001</v>
      </c>
      <c r="G35" s="136">
        <v>3466.5619100000004</v>
      </c>
      <c r="H35" s="136">
        <v>5307.8750499999996</v>
      </c>
      <c r="I35" s="136">
        <v>3107.66869</v>
      </c>
      <c r="J35" s="114">
        <v>3025.5950800000001</v>
      </c>
      <c r="K35" s="114">
        <v>6437.1455400000004</v>
      </c>
      <c r="L35" s="114">
        <v>7738.57438</v>
      </c>
      <c r="M35" s="114">
        <v>4259.0042899999999</v>
      </c>
      <c r="N35" s="114">
        <v>2221.07278</v>
      </c>
      <c r="O35" s="114">
        <v>7087.8854199999996</v>
      </c>
      <c r="P35" s="114">
        <v>53684.529319999994</v>
      </c>
      <c r="Q35" s="115">
        <v>2828.120719999999</v>
      </c>
      <c r="R35" s="116">
        <v>0.66391477444751779</v>
      </c>
      <c r="S35" s="117">
        <v>4614.4066199999943</v>
      </c>
      <c r="T35" s="118">
        <v>9.4036989640541302E-2</v>
      </c>
    </row>
    <row r="36" spans="1:20" s="1" customFormat="1" ht="12.75" x14ac:dyDescent="0.2">
      <c r="A36" s="113" t="s">
        <v>8</v>
      </c>
      <c r="B36" s="136">
        <v>10287.084849999999</v>
      </c>
      <c r="C36" s="114">
        <v>166142.81964</v>
      </c>
      <c r="D36" s="136">
        <v>14484.555880000002</v>
      </c>
      <c r="E36" s="136">
        <v>11474.013869999999</v>
      </c>
      <c r="F36" s="136">
        <v>11900.35799</v>
      </c>
      <c r="G36" s="136">
        <v>15091.8161</v>
      </c>
      <c r="H36" s="136">
        <v>16364.80927</v>
      </c>
      <c r="I36" s="136">
        <v>12800.52383</v>
      </c>
      <c r="J36" s="114">
        <v>14814.358880000002</v>
      </c>
      <c r="K36" s="114">
        <v>14338.685160000001</v>
      </c>
      <c r="L36" s="114">
        <v>25309.734940000002</v>
      </c>
      <c r="M36" s="114">
        <v>13312.762919999999</v>
      </c>
      <c r="N36" s="114">
        <v>12390.519319999999</v>
      </c>
      <c r="O36" s="114">
        <v>15209.339980000001</v>
      </c>
      <c r="P36" s="114">
        <v>177491.47813999999</v>
      </c>
      <c r="Q36" s="115">
        <v>4922.2551300000014</v>
      </c>
      <c r="R36" s="116">
        <v>0.4784888237798488</v>
      </c>
      <c r="S36" s="117">
        <v>11348.65849999999</v>
      </c>
      <c r="T36" s="118">
        <v>6.8306644395408567E-2</v>
      </c>
    </row>
    <row r="37" spans="1:20" s="1" customFormat="1" ht="12.75" x14ac:dyDescent="0.2">
      <c r="A37" s="113" t="s">
        <v>9</v>
      </c>
      <c r="B37" s="136">
        <v>0</v>
      </c>
      <c r="C37" s="114">
        <v>5</v>
      </c>
      <c r="D37" s="136">
        <v>0</v>
      </c>
      <c r="E37" s="136">
        <v>0</v>
      </c>
      <c r="F37" s="136">
        <v>0</v>
      </c>
      <c r="G37" s="136">
        <v>0</v>
      </c>
      <c r="H37" s="136">
        <v>0</v>
      </c>
      <c r="I37" s="136">
        <v>0</v>
      </c>
      <c r="J37" s="114">
        <v>0</v>
      </c>
      <c r="K37" s="114">
        <v>0</v>
      </c>
      <c r="L37" s="114">
        <v>0</v>
      </c>
      <c r="M37" s="114">
        <v>0</v>
      </c>
      <c r="N37" s="114">
        <v>0</v>
      </c>
      <c r="O37" s="114">
        <v>0</v>
      </c>
      <c r="P37" s="114">
        <v>0</v>
      </c>
      <c r="Q37" s="115">
        <v>0</v>
      </c>
      <c r="R37" s="116">
        <v>0</v>
      </c>
      <c r="S37" s="117">
        <v>-5</v>
      </c>
      <c r="T37" s="118">
        <v>-1</v>
      </c>
    </row>
    <row r="38" spans="1:20" s="1" customFormat="1" ht="12.75" x14ac:dyDescent="0.2">
      <c r="A38" s="113" t="s">
        <v>10</v>
      </c>
      <c r="B38" s="136">
        <v>0</v>
      </c>
      <c r="C38" s="114">
        <v>35</v>
      </c>
      <c r="D38" s="136">
        <v>0</v>
      </c>
      <c r="E38" s="136">
        <v>0</v>
      </c>
      <c r="F38" s="136">
        <v>0</v>
      </c>
      <c r="G38" s="136">
        <v>20</v>
      </c>
      <c r="H38" s="136">
        <v>0</v>
      </c>
      <c r="I38" s="136">
        <v>0</v>
      </c>
      <c r="J38" s="114">
        <v>0</v>
      </c>
      <c r="K38" s="114">
        <v>0</v>
      </c>
      <c r="L38" s="114">
        <v>0</v>
      </c>
      <c r="M38" s="114">
        <v>20</v>
      </c>
      <c r="N38" s="114">
        <v>0</v>
      </c>
      <c r="O38" s="114">
        <v>0</v>
      </c>
      <c r="P38" s="114">
        <v>40</v>
      </c>
      <c r="Q38" s="115">
        <v>0</v>
      </c>
      <c r="R38" s="116">
        <v>0</v>
      </c>
      <c r="S38" s="117">
        <v>5</v>
      </c>
      <c r="T38" s="118">
        <v>0.14285714285714279</v>
      </c>
    </row>
    <row r="39" spans="1:20" s="1" customFormat="1" ht="12.75" x14ac:dyDescent="0.2">
      <c r="A39" s="113" t="s">
        <v>11</v>
      </c>
      <c r="B39" s="136">
        <v>35786.759299999998</v>
      </c>
      <c r="C39" s="114">
        <v>251694.40820999999</v>
      </c>
      <c r="D39" s="136">
        <v>9779.1919499999985</v>
      </c>
      <c r="E39" s="136">
        <v>6655.9003900000007</v>
      </c>
      <c r="F39" s="136">
        <v>2840.6681399999998</v>
      </c>
      <c r="G39" s="136">
        <v>4322.6678499999998</v>
      </c>
      <c r="H39" s="136">
        <v>6195.02513</v>
      </c>
      <c r="I39" s="136">
        <v>13860.240159999999</v>
      </c>
      <c r="J39" s="114">
        <v>5999.6203700000005</v>
      </c>
      <c r="K39" s="114">
        <v>16422.241180000001</v>
      </c>
      <c r="L39" s="114">
        <v>46188.888189999998</v>
      </c>
      <c r="M39" s="114">
        <v>6655.5136600000005</v>
      </c>
      <c r="N39" s="114">
        <v>8483.9095899999993</v>
      </c>
      <c r="O39" s="114">
        <v>6268.0053099999996</v>
      </c>
      <c r="P39" s="114">
        <v>133671.87191999998</v>
      </c>
      <c r="Q39" s="115">
        <v>-29518.753989999997</v>
      </c>
      <c r="R39" s="116">
        <v>-0.82485127369440236</v>
      </c>
      <c r="S39" s="117">
        <v>-118022.53629000002</v>
      </c>
      <c r="T39" s="118">
        <v>-0.46891203157572137</v>
      </c>
    </row>
    <row r="40" spans="1:20" s="1" customFormat="1" ht="12.75" x14ac:dyDescent="0.2">
      <c r="A40" s="113" t="s">
        <v>12</v>
      </c>
      <c r="B40" s="136">
        <v>51208.970789999999</v>
      </c>
      <c r="C40" s="114">
        <v>595878.91704000009</v>
      </c>
      <c r="D40" s="136">
        <v>25412.080170000001</v>
      </c>
      <c r="E40" s="136">
        <v>58421.481460000003</v>
      </c>
      <c r="F40" s="136">
        <v>40393.776130000006</v>
      </c>
      <c r="G40" s="136">
        <v>31068.918590000001</v>
      </c>
      <c r="H40" s="136">
        <v>29382.08366</v>
      </c>
      <c r="I40" s="136">
        <v>32769.345719999998</v>
      </c>
      <c r="J40" s="114">
        <v>34886.24944</v>
      </c>
      <c r="K40" s="114">
        <v>22785.465960000001</v>
      </c>
      <c r="L40" s="114">
        <v>11713.425310000001</v>
      </c>
      <c r="M40" s="114">
        <v>52998.280409999999</v>
      </c>
      <c r="N40" s="114">
        <v>16191.46695</v>
      </c>
      <c r="O40" s="114">
        <v>13362.60312</v>
      </c>
      <c r="P40" s="114">
        <v>369385.17692</v>
      </c>
      <c r="Q40" s="115">
        <v>-37846.36767</v>
      </c>
      <c r="R40" s="116">
        <v>-0.7390573777630105</v>
      </c>
      <c r="S40" s="117">
        <v>-226493.74012000009</v>
      </c>
      <c r="T40" s="118">
        <v>-0.38010027480934694</v>
      </c>
    </row>
    <row r="41" spans="1:20" s="1" customFormat="1" ht="12.75" x14ac:dyDescent="0.2">
      <c r="A41" s="113" t="s">
        <v>13</v>
      </c>
      <c r="B41" s="136">
        <v>33464.332519999996</v>
      </c>
      <c r="C41" s="114">
        <v>390539.32275999995</v>
      </c>
      <c r="D41" s="136">
        <v>39743.746829999996</v>
      </c>
      <c r="E41" s="136">
        <v>33052.988839999998</v>
      </c>
      <c r="F41" s="136">
        <v>36819.01526</v>
      </c>
      <c r="G41" s="136">
        <v>37798.618640000001</v>
      </c>
      <c r="H41" s="136">
        <v>41326.53484</v>
      </c>
      <c r="I41" s="136">
        <v>39999.153880000005</v>
      </c>
      <c r="J41" s="114">
        <v>42902.155129999999</v>
      </c>
      <c r="K41" s="114">
        <v>49697.864000000001</v>
      </c>
      <c r="L41" s="114">
        <v>43095.020449999996</v>
      </c>
      <c r="M41" s="114">
        <v>46471.45635</v>
      </c>
      <c r="N41" s="114">
        <v>40577.17022</v>
      </c>
      <c r="O41" s="114">
        <v>40543.6705</v>
      </c>
      <c r="P41" s="114">
        <v>492027.39494000003</v>
      </c>
      <c r="Q41" s="115">
        <v>7079.3379800000039</v>
      </c>
      <c r="R41" s="116">
        <v>0.21154875794307348</v>
      </c>
      <c r="S41" s="117">
        <v>101488.07218000008</v>
      </c>
      <c r="T41" s="118">
        <v>0.25986646226241361</v>
      </c>
    </row>
    <row r="42" spans="1:20" s="1" customFormat="1" ht="12.75" x14ac:dyDescent="0.2">
      <c r="A42" s="113" t="s">
        <v>14</v>
      </c>
      <c r="B42" s="136">
        <v>2439.21137</v>
      </c>
      <c r="C42" s="114">
        <v>35070.309289999997</v>
      </c>
      <c r="D42" s="136">
        <v>1636.9023</v>
      </c>
      <c r="E42" s="136">
        <v>1655.8173100000001</v>
      </c>
      <c r="F42" s="136">
        <v>6223.7905000000001</v>
      </c>
      <c r="G42" s="136">
        <v>1633.9428300000002</v>
      </c>
      <c r="H42" s="136">
        <v>5523.3992500000004</v>
      </c>
      <c r="I42" s="136">
        <v>1185.0561699999998</v>
      </c>
      <c r="J42" s="114">
        <v>842.06389999999999</v>
      </c>
      <c r="K42" s="114">
        <v>4156.8598099999999</v>
      </c>
      <c r="L42" s="114">
        <v>722.58630000000005</v>
      </c>
      <c r="M42" s="114">
        <v>802.2010600000001</v>
      </c>
      <c r="N42" s="114">
        <v>5966.9992599999996</v>
      </c>
      <c r="O42" s="114">
        <v>528.39572999999996</v>
      </c>
      <c r="P42" s="114">
        <v>30878.014419999996</v>
      </c>
      <c r="Q42" s="115">
        <v>-1910.81564</v>
      </c>
      <c r="R42" s="116">
        <v>-0.78337435759001073</v>
      </c>
      <c r="S42" s="117">
        <v>-4192.2948700000015</v>
      </c>
      <c r="T42" s="118">
        <v>-0.11953971763788807</v>
      </c>
    </row>
    <row r="43" spans="1:20" s="1" customFormat="1" ht="12.75" x14ac:dyDescent="0.2">
      <c r="A43" s="113" t="s">
        <v>15</v>
      </c>
      <c r="B43" s="136">
        <v>28481.587829999997</v>
      </c>
      <c r="C43" s="114">
        <v>469198.01634999993</v>
      </c>
      <c r="D43" s="136">
        <v>33227.458339999997</v>
      </c>
      <c r="E43" s="136">
        <v>32825.007210000003</v>
      </c>
      <c r="F43" s="136">
        <v>37720.025919999993</v>
      </c>
      <c r="G43" s="136">
        <v>38337.053110000001</v>
      </c>
      <c r="H43" s="136">
        <v>42133.638550000003</v>
      </c>
      <c r="I43" s="136">
        <v>35713.551169999992</v>
      </c>
      <c r="J43" s="114">
        <v>34186.881670000002</v>
      </c>
      <c r="K43" s="114">
        <v>42253.267719999996</v>
      </c>
      <c r="L43" s="114">
        <v>40165.794390000003</v>
      </c>
      <c r="M43" s="114">
        <v>34811.496169999991</v>
      </c>
      <c r="N43" s="114">
        <v>25819.460300000002</v>
      </c>
      <c r="O43" s="114">
        <v>25241.584210000001</v>
      </c>
      <c r="P43" s="114">
        <v>422435.21875999996</v>
      </c>
      <c r="Q43" s="115">
        <v>-3240.0036199999959</v>
      </c>
      <c r="R43" s="116">
        <v>-0.11375782977195048</v>
      </c>
      <c r="S43" s="117">
        <v>-46762.797589999973</v>
      </c>
      <c r="T43" s="118">
        <v>-9.9665377858539572E-2</v>
      </c>
    </row>
    <row r="44" spans="1:20" s="13" customFormat="1" ht="12.75" x14ac:dyDescent="0.2">
      <c r="A44" s="108" t="s">
        <v>16</v>
      </c>
      <c r="B44" s="137">
        <v>169934.20618000001</v>
      </c>
      <c r="C44" s="120">
        <v>2122964.17992</v>
      </c>
      <c r="D44" s="137">
        <v>128709.20408</v>
      </c>
      <c r="E44" s="137">
        <v>148686.84065</v>
      </c>
      <c r="F44" s="137">
        <v>310305.43644999998</v>
      </c>
      <c r="G44" s="137">
        <v>196739.57902999996</v>
      </c>
      <c r="H44" s="137">
        <v>170233.36575</v>
      </c>
      <c r="I44" s="137">
        <v>152657.24864000001</v>
      </c>
      <c r="J44" s="119">
        <v>362735.04946999997</v>
      </c>
      <c r="K44" s="119">
        <v>312716.52937</v>
      </c>
      <c r="L44" s="119">
        <v>244594.02395999999</v>
      </c>
      <c r="M44" s="119">
        <v>168775.71485999998</v>
      </c>
      <c r="N44" s="119">
        <v>412456.70465999993</v>
      </c>
      <c r="O44" s="119">
        <v>115434.29822999999</v>
      </c>
      <c r="P44" s="120">
        <v>2724043.9951499994</v>
      </c>
      <c r="Q44" s="121">
        <v>-54499.907950000023</v>
      </c>
      <c r="R44" s="122">
        <v>-0.32071181650309943</v>
      </c>
      <c r="S44" s="123">
        <v>601079.81522999937</v>
      </c>
      <c r="T44" s="124">
        <v>0.28313233963874507</v>
      </c>
    </row>
    <row r="45" spans="1:20" s="1" customFormat="1" ht="12.75" x14ac:dyDescent="0.2">
      <c r="A45" s="125"/>
      <c r="B45" s="129"/>
      <c r="C45" s="129"/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125"/>
      <c r="R45" s="138"/>
      <c r="S45" s="106"/>
      <c r="T45" s="107"/>
    </row>
    <row r="46" spans="1:20" s="1" customFormat="1" ht="12.75" x14ac:dyDescent="0.2">
      <c r="A46" s="125" t="s">
        <v>17</v>
      </c>
      <c r="B46" s="129"/>
      <c r="C46" s="129"/>
      <c r="D46" s="127"/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P46" s="127"/>
      <c r="Q46" s="125"/>
      <c r="R46" s="138"/>
      <c r="S46" s="106"/>
      <c r="T46" s="107"/>
    </row>
    <row r="47" spans="1:20" s="1" customFormat="1" ht="12.75" x14ac:dyDescent="0.2">
      <c r="A47" s="125" t="s">
        <v>18</v>
      </c>
      <c r="B47" s="129"/>
      <c r="C47" s="129"/>
      <c r="D47" s="127"/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P47" s="127"/>
      <c r="Q47" s="125"/>
      <c r="R47" s="138"/>
      <c r="S47" s="106"/>
      <c r="T47" s="107"/>
    </row>
    <row r="48" spans="1:20" s="1" customFormat="1" ht="12.75" x14ac:dyDescent="0.2">
      <c r="A48" s="125" t="s">
        <v>19</v>
      </c>
      <c r="B48" s="129"/>
      <c r="C48" s="129"/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7"/>
      <c r="Q48" s="125"/>
      <c r="R48" s="138"/>
      <c r="S48" s="106"/>
      <c r="T48" s="107"/>
    </row>
    <row r="49" spans="1:20" ht="12.75" x14ac:dyDescent="0.2">
      <c r="A49" s="139"/>
      <c r="B49" s="139"/>
      <c r="C49" s="139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39"/>
      <c r="R49" s="133"/>
      <c r="S49" s="134"/>
      <c r="T49" s="133"/>
    </row>
    <row r="50" spans="1:20" ht="12.75" x14ac:dyDescent="0.2">
      <c r="A50" s="139"/>
      <c r="B50" s="139"/>
      <c r="C50" s="139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39"/>
      <c r="R50" s="133"/>
      <c r="S50" s="134"/>
      <c r="T50" s="133"/>
    </row>
    <row r="51" spans="1:20" ht="12.75" x14ac:dyDescent="0.2">
      <c r="A51" s="139"/>
      <c r="B51" s="139"/>
      <c r="C51" s="139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39"/>
      <c r="R51" s="133"/>
      <c r="S51" s="134"/>
      <c r="T51" s="133"/>
    </row>
    <row r="52" spans="1:20" s="1" customFormat="1" ht="12.75" x14ac:dyDescent="0.2">
      <c r="A52" s="161" t="s">
        <v>0</v>
      </c>
      <c r="B52" s="161"/>
      <c r="C52" s="161"/>
      <c r="D52" s="161"/>
      <c r="E52" s="161"/>
      <c r="F52" s="161"/>
      <c r="G52" s="161"/>
      <c r="H52" s="161"/>
      <c r="I52" s="161"/>
      <c r="J52" s="161"/>
      <c r="K52" s="161"/>
      <c r="L52" s="161"/>
      <c r="M52" s="161"/>
      <c r="N52" s="161"/>
      <c r="O52" s="161"/>
      <c r="P52" s="161"/>
      <c r="Q52" s="161"/>
      <c r="R52" s="161"/>
      <c r="S52" s="161"/>
      <c r="T52" s="161"/>
    </row>
    <row r="53" spans="1:20" s="1" customFormat="1" ht="12.75" x14ac:dyDescent="0.2">
      <c r="A53" s="161" t="s">
        <v>125</v>
      </c>
      <c r="B53" s="161"/>
      <c r="C53" s="161"/>
      <c r="D53" s="161"/>
      <c r="E53" s="161"/>
      <c r="F53" s="161"/>
      <c r="G53" s="161"/>
      <c r="H53" s="161"/>
      <c r="I53" s="161"/>
      <c r="J53" s="161"/>
      <c r="K53" s="161"/>
      <c r="L53" s="161"/>
      <c r="M53" s="161"/>
      <c r="N53" s="161"/>
      <c r="O53" s="161"/>
      <c r="P53" s="161"/>
      <c r="Q53" s="161"/>
      <c r="R53" s="161"/>
      <c r="S53" s="161"/>
      <c r="T53" s="161"/>
    </row>
    <row r="54" spans="1:20" s="1" customFormat="1" ht="12.75" x14ac:dyDescent="0.2">
      <c r="A54" s="161" t="s">
        <v>1</v>
      </c>
      <c r="B54" s="161"/>
      <c r="C54" s="161"/>
      <c r="D54" s="161"/>
      <c r="E54" s="161"/>
      <c r="F54" s="161"/>
      <c r="G54" s="161"/>
      <c r="H54" s="161"/>
      <c r="I54" s="161"/>
      <c r="J54" s="161"/>
      <c r="K54" s="161"/>
      <c r="L54" s="161"/>
      <c r="M54" s="161"/>
      <c r="N54" s="161"/>
      <c r="O54" s="161"/>
      <c r="P54" s="161"/>
      <c r="Q54" s="161"/>
      <c r="R54" s="161"/>
      <c r="S54" s="161"/>
      <c r="T54" s="161"/>
    </row>
    <row r="55" spans="1:20" s="1" customFormat="1" ht="12.75" x14ac:dyDescent="0.2">
      <c r="A55" s="147"/>
      <c r="B55" s="147"/>
      <c r="C55" s="147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47"/>
      <c r="R55" s="107"/>
      <c r="S55" s="106"/>
      <c r="T55" s="107"/>
    </row>
    <row r="56" spans="1:20" s="1" customFormat="1" ht="12.75" x14ac:dyDescent="0.2">
      <c r="A56" s="162" t="s">
        <v>2</v>
      </c>
      <c r="B56" s="164" t="s">
        <v>28</v>
      </c>
      <c r="C56" s="164"/>
      <c r="D56" s="165" t="s">
        <v>51</v>
      </c>
      <c r="E56" s="166"/>
      <c r="F56" s="166"/>
      <c r="G56" s="166"/>
      <c r="H56" s="166"/>
      <c r="I56" s="166"/>
      <c r="J56" s="166"/>
      <c r="K56" s="166"/>
      <c r="L56" s="166"/>
      <c r="M56" s="166"/>
      <c r="N56" s="166"/>
      <c r="O56" s="166"/>
      <c r="P56" s="167"/>
      <c r="Q56" s="164" t="s">
        <v>130</v>
      </c>
      <c r="R56" s="164"/>
      <c r="S56" s="164" t="s">
        <v>131</v>
      </c>
      <c r="T56" s="164"/>
    </row>
    <row r="57" spans="1:20" s="1" customFormat="1" ht="12.75" x14ac:dyDescent="0.2">
      <c r="A57" s="163"/>
      <c r="B57" s="108" t="s">
        <v>128</v>
      </c>
      <c r="C57" s="148" t="s">
        <v>129</v>
      </c>
      <c r="D57" s="110" t="s">
        <v>47</v>
      </c>
      <c r="E57" s="110" t="s">
        <v>59</v>
      </c>
      <c r="F57" s="110" t="s">
        <v>64</v>
      </c>
      <c r="G57" s="110" t="s">
        <v>73</v>
      </c>
      <c r="H57" s="110" t="s">
        <v>75</v>
      </c>
      <c r="I57" s="110" t="s">
        <v>82</v>
      </c>
      <c r="J57" s="110" t="s">
        <v>92</v>
      </c>
      <c r="K57" s="110" t="s">
        <v>96</v>
      </c>
      <c r="L57" s="110" t="s">
        <v>104</v>
      </c>
      <c r="M57" s="110" t="s">
        <v>114</v>
      </c>
      <c r="N57" s="110" t="s">
        <v>124</v>
      </c>
      <c r="O57" s="110" t="s">
        <v>126</v>
      </c>
      <c r="P57" s="110" t="s">
        <v>127</v>
      </c>
      <c r="Q57" s="111" t="s">
        <v>3</v>
      </c>
      <c r="R57" s="112" t="s">
        <v>4</v>
      </c>
      <c r="S57" s="111" t="s">
        <v>3</v>
      </c>
      <c r="T57" s="112" t="s">
        <v>4</v>
      </c>
    </row>
    <row r="58" spans="1:20" s="1" customFormat="1" ht="12.75" x14ac:dyDescent="0.2">
      <c r="A58" s="113" t="s">
        <v>5</v>
      </c>
      <c r="B58" s="141">
        <v>5305.4575400000003</v>
      </c>
      <c r="C58" s="114">
        <v>228943.58692000003</v>
      </c>
      <c r="D58" s="141">
        <v>6250.6358399999999</v>
      </c>
      <c r="E58" s="141">
        <v>0</v>
      </c>
      <c r="F58" s="141">
        <v>120</v>
      </c>
      <c r="G58" s="141">
        <v>198.63821999999999</v>
      </c>
      <c r="H58" s="141">
        <v>15741.209199999999</v>
      </c>
      <c r="I58" s="141">
        <v>6847.1584599999996</v>
      </c>
      <c r="J58" s="114">
        <v>6894.7331900000008</v>
      </c>
      <c r="K58" s="114">
        <v>11554.241709999998</v>
      </c>
      <c r="L58" s="114">
        <v>20339.653999999999</v>
      </c>
      <c r="M58" s="114">
        <v>141.55600000000001</v>
      </c>
      <c r="N58" s="114">
        <v>116.86778</v>
      </c>
      <c r="O58" s="114">
        <v>14636.42668</v>
      </c>
      <c r="P58" s="114">
        <v>82841.121079999997</v>
      </c>
      <c r="Q58" s="115">
        <v>9330.9691400000011</v>
      </c>
      <c r="R58" s="116">
        <v>1.7587491879164108</v>
      </c>
      <c r="S58" s="117">
        <v>-146102.46584000002</v>
      </c>
      <c r="T58" s="118">
        <v>-0.63815924178322914</v>
      </c>
    </row>
    <row r="59" spans="1:20" s="1" customFormat="1" ht="12.75" x14ac:dyDescent="0.2">
      <c r="A59" s="113" t="s">
        <v>6</v>
      </c>
      <c r="B59" s="141">
        <v>60134.894799999995</v>
      </c>
      <c r="C59" s="114">
        <v>679845.0093700001</v>
      </c>
      <c r="D59" s="141">
        <v>31761.05114</v>
      </c>
      <c r="E59" s="141">
        <v>85560.678280000007</v>
      </c>
      <c r="F59" s="141">
        <v>123320.28664000001</v>
      </c>
      <c r="G59" s="141">
        <v>332859.2635</v>
      </c>
      <c r="H59" s="141">
        <v>27368.860229999998</v>
      </c>
      <c r="I59" s="141">
        <v>200050.06456</v>
      </c>
      <c r="J59" s="114">
        <v>86627.735109999994</v>
      </c>
      <c r="K59" s="114">
        <v>20143.00649</v>
      </c>
      <c r="L59" s="114">
        <v>52458.22941</v>
      </c>
      <c r="M59" s="114">
        <v>44399.370840000003</v>
      </c>
      <c r="N59" s="114">
        <v>119167.16056999999</v>
      </c>
      <c r="O59" s="114">
        <v>182792.43567000001</v>
      </c>
      <c r="P59" s="114">
        <v>1306508.1424399999</v>
      </c>
      <c r="Q59" s="115">
        <v>122657.54087000001</v>
      </c>
      <c r="R59" s="116">
        <v>2.0397065843041937</v>
      </c>
      <c r="S59" s="117">
        <v>626663.13306999975</v>
      </c>
      <c r="T59" s="118">
        <v>0.92177352842630556</v>
      </c>
    </row>
    <row r="60" spans="1:20" s="1" customFormat="1" ht="12.75" x14ac:dyDescent="0.2">
      <c r="A60" s="113" t="s">
        <v>7</v>
      </c>
      <c r="B60" s="141">
        <v>26194.884969999999</v>
      </c>
      <c r="C60" s="114">
        <v>165127.95168</v>
      </c>
      <c r="D60" s="141">
        <v>23561.524810000003</v>
      </c>
      <c r="E60" s="141">
        <v>11167.73602</v>
      </c>
      <c r="F60" s="141">
        <v>8670.4883900000004</v>
      </c>
      <c r="G60" s="141">
        <v>19409.935710000002</v>
      </c>
      <c r="H60" s="141">
        <v>29009.692799999997</v>
      </c>
      <c r="I60" s="141">
        <v>21011.551879999999</v>
      </c>
      <c r="J60" s="114">
        <v>8961.3091400000012</v>
      </c>
      <c r="K60" s="114">
        <v>22018.098670000003</v>
      </c>
      <c r="L60" s="114">
        <v>16198.865669999999</v>
      </c>
      <c r="M60" s="114">
        <v>34476.777760000004</v>
      </c>
      <c r="N60" s="114">
        <v>12705.019940000002</v>
      </c>
      <c r="O60" s="114">
        <v>29554.854759999998</v>
      </c>
      <c r="P60" s="114">
        <v>236745.85554999998</v>
      </c>
      <c r="Q60" s="115">
        <v>3359.9697899999992</v>
      </c>
      <c r="R60" s="116">
        <v>0.1282681635688816</v>
      </c>
      <c r="S60" s="117">
        <v>71617.90386999998</v>
      </c>
      <c r="T60" s="118">
        <v>0.43371157421481055</v>
      </c>
    </row>
    <row r="61" spans="1:20" s="1" customFormat="1" ht="12.75" x14ac:dyDescent="0.2">
      <c r="A61" s="113" t="s">
        <v>8</v>
      </c>
      <c r="B61" s="141">
        <v>38771.167170000001</v>
      </c>
      <c r="C61" s="114">
        <v>400888.74218000006</v>
      </c>
      <c r="D61" s="141">
        <v>29079.714240000001</v>
      </c>
      <c r="E61" s="141">
        <v>18383.213830000001</v>
      </c>
      <c r="F61" s="141">
        <v>30908.82936</v>
      </c>
      <c r="G61" s="141">
        <v>38770.382749999997</v>
      </c>
      <c r="H61" s="141">
        <v>27323.731079999998</v>
      </c>
      <c r="I61" s="141">
        <v>26101.030010000002</v>
      </c>
      <c r="J61" s="114">
        <v>40638.963409999997</v>
      </c>
      <c r="K61" s="114">
        <v>29749.306680000002</v>
      </c>
      <c r="L61" s="114">
        <v>44313.600269999995</v>
      </c>
      <c r="M61" s="114">
        <v>33221.131560000002</v>
      </c>
      <c r="N61" s="114">
        <v>26911.316029999998</v>
      </c>
      <c r="O61" s="114">
        <v>25763.56018</v>
      </c>
      <c r="P61" s="114">
        <v>371164.7794</v>
      </c>
      <c r="Q61" s="115">
        <v>-13007.60699</v>
      </c>
      <c r="R61" s="116">
        <v>-0.33549691534860238</v>
      </c>
      <c r="S61" s="117">
        <v>-29723.96278000006</v>
      </c>
      <c r="T61" s="118">
        <v>-7.4145167106373644E-2</v>
      </c>
    </row>
    <row r="62" spans="1:20" s="1" customFormat="1" ht="12.75" x14ac:dyDescent="0.2">
      <c r="A62" s="113" t="s">
        <v>9</v>
      </c>
      <c r="B62" s="141">
        <v>7090.5024300000005</v>
      </c>
      <c r="C62" s="114">
        <v>61459.598580000005</v>
      </c>
      <c r="D62" s="141">
        <v>6521.5892199999998</v>
      </c>
      <c r="E62" s="141">
        <v>3897.8927800000001</v>
      </c>
      <c r="F62" s="141">
        <v>3867.4938499999998</v>
      </c>
      <c r="G62" s="141">
        <v>1584.4970800000001</v>
      </c>
      <c r="H62" s="141">
        <v>1524.61176</v>
      </c>
      <c r="I62" s="141">
        <v>8556.5805099999998</v>
      </c>
      <c r="J62" s="114">
        <v>4177.9874900000004</v>
      </c>
      <c r="K62" s="114">
        <v>10659.36335</v>
      </c>
      <c r="L62" s="114">
        <v>4358.8300300000001</v>
      </c>
      <c r="M62" s="114">
        <v>9713.2223599999998</v>
      </c>
      <c r="N62" s="114">
        <v>3288.2897800000001</v>
      </c>
      <c r="O62" s="114">
        <v>4142.0793400000002</v>
      </c>
      <c r="P62" s="114">
        <v>62292.437550000002</v>
      </c>
      <c r="Q62" s="115">
        <v>-2948.4230900000002</v>
      </c>
      <c r="R62" s="116">
        <v>-0.4158271038065211</v>
      </c>
      <c r="S62" s="117">
        <v>832.83896999999706</v>
      </c>
      <c r="T62" s="118">
        <v>1.3550999180639289E-2</v>
      </c>
    </row>
    <row r="63" spans="1:20" s="1" customFormat="1" ht="12.75" x14ac:dyDescent="0.2">
      <c r="A63" s="113" t="s">
        <v>10</v>
      </c>
      <c r="B63" s="141">
        <v>3294.9785699999998</v>
      </c>
      <c r="C63" s="114">
        <v>14753.258589999999</v>
      </c>
      <c r="D63" s="141">
        <v>289.27787000000001</v>
      </c>
      <c r="E63" s="141">
        <v>2999.098</v>
      </c>
      <c r="F63" s="141">
        <v>646.27456000000006</v>
      </c>
      <c r="G63" s="141">
        <v>3491.1506900000004</v>
      </c>
      <c r="H63" s="141">
        <v>1681.15534</v>
      </c>
      <c r="I63" s="141">
        <v>496.06508999999994</v>
      </c>
      <c r="J63" s="114">
        <v>481.72864000000004</v>
      </c>
      <c r="K63" s="114">
        <v>281.04252000000002</v>
      </c>
      <c r="L63" s="114">
        <v>259.86063999999999</v>
      </c>
      <c r="M63" s="114">
        <v>655.2183</v>
      </c>
      <c r="N63" s="114">
        <v>1989.0414000000001</v>
      </c>
      <c r="O63" s="114">
        <v>1711.0881400000001</v>
      </c>
      <c r="P63" s="114">
        <v>14981.001190000001</v>
      </c>
      <c r="Q63" s="115">
        <v>-1583.8904299999997</v>
      </c>
      <c r="R63" s="116">
        <v>-0.48069824927571525</v>
      </c>
      <c r="S63" s="117">
        <v>227.7426000000014</v>
      </c>
      <c r="T63" s="118">
        <v>1.5436765959919496E-2</v>
      </c>
    </row>
    <row r="64" spans="1:20" s="1" customFormat="1" ht="12.75" x14ac:dyDescent="0.2">
      <c r="A64" s="113" t="s">
        <v>11</v>
      </c>
      <c r="B64" s="141">
        <v>933287.39132000005</v>
      </c>
      <c r="C64" s="114">
        <v>10140063.241190001</v>
      </c>
      <c r="D64" s="141">
        <v>982135.88579999993</v>
      </c>
      <c r="E64" s="141">
        <v>847117.99894000008</v>
      </c>
      <c r="F64" s="141">
        <v>914410.60697000008</v>
      </c>
      <c r="G64" s="141">
        <v>876076.63881999988</v>
      </c>
      <c r="H64" s="141">
        <v>882595.20094000001</v>
      </c>
      <c r="I64" s="141">
        <v>863452.25734000001</v>
      </c>
      <c r="J64" s="114">
        <v>838887.76824999996</v>
      </c>
      <c r="K64" s="114">
        <v>817643.5803899999</v>
      </c>
      <c r="L64" s="114">
        <v>787556.04315000004</v>
      </c>
      <c r="M64" s="114">
        <v>1045361.84957</v>
      </c>
      <c r="N64" s="114">
        <v>849888.62494000001</v>
      </c>
      <c r="O64" s="114">
        <v>974531.91671999998</v>
      </c>
      <c r="P64" s="114">
        <v>10679658.37183</v>
      </c>
      <c r="Q64" s="115">
        <v>41244.525399999926</v>
      </c>
      <c r="R64" s="116">
        <v>4.4192738253610697E-2</v>
      </c>
      <c r="S64" s="117">
        <v>539595.13063999824</v>
      </c>
      <c r="T64" s="118">
        <v>5.3214178038664128E-2</v>
      </c>
    </row>
    <row r="65" spans="1:20" s="1" customFormat="1" ht="12.75" x14ac:dyDescent="0.2">
      <c r="A65" s="113" t="s">
        <v>12</v>
      </c>
      <c r="B65" s="141">
        <v>330901.71255</v>
      </c>
      <c r="C65" s="114">
        <v>2635366.4016499999</v>
      </c>
      <c r="D65" s="141">
        <v>254937.59549000001</v>
      </c>
      <c r="E65" s="141">
        <v>264778.93994999997</v>
      </c>
      <c r="F65" s="141">
        <v>301565.54580999998</v>
      </c>
      <c r="G65" s="141">
        <v>272802.41628999996</v>
      </c>
      <c r="H65" s="141">
        <v>368334.59992000001</v>
      </c>
      <c r="I65" s="141">
        <v>246967.70615000001</v>
      </c>
      <c r="J65" s="114">
        <v>144170.86194</v>
      </c>
      <c r="K65" s="114">
        <v>276940.53356999997</v>
      </c>
      <c r="L65" s="114">
        <v>434106.33048</v>
      </c>
      <c r="M65" s="114">
        <v>378756.63812000002</v>
      </c>
      <c r="N65" s="114">
        <v>401549.08164999995</v>
      </c>
      <c r="O65" s="114">
        <v>384244.25744000007</v>
      </c>
      <c r="P65" s="114">
        <v>3729154.5068100002</v>
      </c>
      <c r="Q65" s="115">
        <v>53342.544890000077</v>
      </c>
      <c r="R65" s="116">
        <v>0.16120359268899187</v>
      </c>
      <c r="S65" s="117">
        <v>1093788.1051600003</v>
      </c>
      <c r="T65" s="118">
        <v>0.41504213777453525</v>
      </c>
    </row>
    <row r="66" spans="1:20" s="1" customFormat="1" ht="12.75" x14ac:dyDescent="0.2">
      <c r="A66" s="113" t="s">
        <v>13</v>
      </c>
      <c r="B66" s="141">
        <v>225124.79048999998</v>
      </c>
      <c r="C66" s="114">
        <v>2285786.6973899994</v>
      </c>
      <c r="D66" s="141">
        <v>160196.48867000002</v>
      </c>
      <c r="E66" s="141">
        <v>143016.31303999998</v>
      </c>
      <c r="F66" s="141">
        <v>154457.83161000002</v>
      </c>
      <c r="G66" s="141">
        <v>175767.07329</v>
      </c>
      <c r="H66" s="141">
        <v>191310.20953999998</v>
      </c>
      <c r="I66" s="141">
        <v>141712.93171</v>
      </c>
      <c r="J66" s="114">
        <v>155714.44208999997</v>
      </c>
      <c r="K66" s="114">
        <v>142179.32263000001</v>
      </c>
      <c r="L66" s="114">
        <v>149503.51006</v>
      </c>
      <c r="M66" s="114">
        <v>158238.70669999998</v>
      </c>
      <c r="N66" s="114">
        <v>156940.89413999999</v>
      </c>
      <c r="O66" s="114">
        <v>179456.66381999999</v>
      </c>
      <c r="P66" s="114">
        <v>1908494.3872999998</v>
      </c>
      <c r="Q66" s="115">
        <v>-45668.126669999998</v>
      </c>
      <c r="R66" s="116">
        <v>-0.20285694245667085</v>
      </c>
      <c r="S66" s="117">
        <v>-377292.31008999958</v>
      </c>
      <c r="T66" s="118">
        <v>-0.16506015654076855</v>
      </c>
    </row>
    <row r="67" spans="1:20" s="1" customFormat="1" ht="12.75" x14ac:dyDescent="0.2">
      <c r="A67" s="113" t="s">
        <v>14</v>
      </c>
      <c r="B67" s="141">
        <v>176309.13074000002</v>
      </c>
      <c r="C67" s="114">
        <v>2703479.9839999997</v>
      </c>
      <c r="D67" s="141">
        <v>238205.77521000002</v>
      </c>
      <c r="E67" s="141">
        <v>135814.86233999999</v>
      </c>
      <c r="F67" s="141">
        <v>223215.58754000001</v>
      </c>
      <c r="G67" s="141">
        <v>198689.93964000003</v>
      </c>
      <c r="H67" s="141">
        <v>161380.73656999998</v>
      </c>
      <c r="I67" s="141">
        <v>224294.13337999998</v>
      </c>
      <c r="J67" s="114">
        <v>204609.38229000001</v>
      </c>
      <c r="K67" s="114">
        <v>217401.98131</v>
      </c>
      <c r="L67" s="114">
        <v>182073.91047</v>
      </c>
      <c r="M67" s="114">
        <v>238092.76428</v>
      </c>
      <c r="N67" s="114">
        <v>264128.99092000001</v>
      </c>
      <c r="O67" s="114">
        <v>185620.51964999997</v>
      </c>
      <c r="P67" s="114">
        <v>2473528.5836</v>
      </c>
      <c r="Q67" s="115">
        <v>9311.3889099999506</v>
      </c>
      <c r="R67" s="116">
        <v>5.2812857002461744E-2</v>
      </c>
      <c r="S67" s="117">
        <v>-229951.40039999969</v>
      </c>
      <c r="T67" s="118">
        <v>-8.5057556098406706E-2</v>
      </c>
    </row>
    <row r="68" spans="1:20" s="1" customFormat="1" ht="12.75" x14ac:dyDescent="0.2">
      <c r="A68" s="113" t="s">
        <v>15</v>
      </c>
      <c r="B68" s="141">
        <v>180079.80964999998</v>
      </c>
      <c r="C68" s="114">
        <v>2517684.1199200004</v>
      </c>
      <c r="D68" s="141">
        <v>175610.16793999998</v>
      </c>
      <c r="E68" s="141">
        <v>174570.99188999998</v>
      </c>
      <c r="F68" s="141">
        <v>229502.17807999998</v>
      </c>
      <c r="G68" s="141">
        <v>208713.16016</v>
      </c>
      <c r="H68" s="141">
        <v>240875.13107999999</v>
      </c>
      <c r="I68" s="141">
        <v>214540.01078999997</v>
      </c>
      <c r="J68" s="114">
        <v>210573.12044</v>
      </c>
      <c r="K68" s="114">
        <v>240582.16615</v>
      </c>
      <c r="L68" s="114">
        <v>211777.49741000001</v>
      </c>
      <c r="M68" s="114">
        <v>242345.69928999996</v>
      </c>
      <c r="N68" s="114">
        <v>226655.36133999997</v>
      </c>
      <c r="O68" s="114">
        <v>222358.61350000001</v>
      </c>
      <c r="P68" s="114">
        <v>2598104.0980699998</v>
      </c>
      <c r="Q68" s="115">
        <v>42278.803850000026</v>
      </c>
      <c r="R68" s="116">
        <v>0.23477814604631342</v>
      </c>
      <c r="S68" s="117">
        <v>80419.978149999399</v>
      </c>
      <c r="T68" s="118">
        <v>3.1942044481956255E-2</v>
      </c>
    </row>
    <row r="69" spans="1:20" s="13" customFormat="1" ht="12.75" x14ac:dyDescent="0.2">
      <c r="A69" s="108" t="s">
        <v>16</v>
      </c>
      <c r="B69" s="137">
        <v>1986494.7202300001</v>
      </c>
      <c r="C69" s="120">
        <v>21833398.591469996</v>
      </c>
      <c r="D69" s="137">
        <v>1908549.7062300001</v>
      </c>
      <c r="E69" s="137">
        <v>1687307.7250699999</v>
      </c>
      <c r="F69" s="137">
        <v>1990685.1228100001</v>
      </c>
      <c r="G69" s="137">
        <v>2128363.0961500001</v>
      </c>
      <c r="H69" s="137">
        <v>1947145.1384599998</v>
      </c>
      <c r="I69" s="137">
        <v>1954029.4898799998</v>
      </c>
      <c r="J69" s="119">
        <v>1701738.03199</v>
      </c>
      <c r="K69" s="119">
        <v>1789152.6434699998</v>
      </c>
      <c r="L69" s="119">
        <v>1902946.3315900001</v>
      </c>
      <c r="M69" s="119">
        <v>2185402.9347799998</v>
      </c>
      <c r="N69" s="119">
        <v>2063340.6484900001</v>
      </c>
      <c r="O69" s="119">
        <v>2204812.4158999999</v>
      </c>
      <c r="P69" s="120">
        <v>23463473.284820002</v>
      </c>
      <c r="Q69" s="121">
        <v>218317.69566999981</v>
      </c>
      <c r="R69" s="122">
        <v>0.1099009695050801</v>
      </c>
      <c r="S69" s="123">
        <v>1630074.6933500059</v>
      </c>
      <c r="T69" s="124">
        <v>7.4659686467083208E-2</v>
      </c>
    </row>
    <row r="70" spans="1:20" s="1" customFormat="1" ht="12.75" x14ac:dyDescent="0.2">
      <c r="A70" s="125"/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</row>
    <row r="71" spans="1:20" s="1" customFormat="1" ht="12.75" x14ac:dyDescent="0.2">
      <c r="A71" s="125" t="s">
        <v>17</v>
      </c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</row>
    <row r="72" spans="1:20" s="1" customFormat="1" ht="12.75" x14ac:dyDescent="0.2">
      <c r="A72" s="125" t="s">
        <v>18</v>
      </c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07"/>
      <c r="S72" s="129"/>
      <c r="T72" s="107"/>
    </row>
    <row r="73" spans="1:20" s="1" customFormat="1" ht="12.75" x14ac:dyDescent="0.2">
      <c r="A73" s="125" t="s">
        <v>19</v>
      </c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</row>
    <row r="74" spans="1:20" s="1" customFormat="1" ht="12.75" x14ac:dyDescent="0.2">
      <c r="A74" s="125"/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</row>
    <row r="75" spans="1:20" ht="12.75" x14ac:dyDescent="0.2">
      <c r="A75" s="139"/>
      <c r="B75" s="139"/>
      <c r="C75" s="139"/>
      <c r="D75" s="139"/>
      <c r="E75" s="139"/>
      <c r="F75" s="139"/>
      <c r="G75" s="139"/>
      <c r="H75" s="139"/>
      <c r="I75" s="139"/>
      <c r="J75" s="139"/>
      <c r="K75" s="139"/>
      <c r="L75" s="139"/>
      <c r="M75" s="139"/>
      <c r="N75" s="139"/>
      <c r="O75" s="139"/>
      <c r="P75" s="139"/>
      <c r="Q75" s="139"/>
      <c r="R75" s="139"/>
      <c r="S75" s="139"/>
      <c r="T75" s="139"/>
    </row>
    <row r="76" spans="1:20" ht="12.75" x14ac:dyDescent="0.2">
      <c r="A76" s="139"/>
      <c r="B76" s="139"/>
      <c r="C76" s="139"/>
      <c r="D76" s="140"/>
      <c r="E76" s="140"/>
      <c r="F76" s="140"/>
      <c r="G76" s="140"/>
      <c r="H76" s="140"/>
      <c r="I76" s="140"/>
      <c r="J76" s="140"/>
      <c r="K76" s="140"/>
      <c r="L76" s="140"/>
      <c r="M76" s="140"/>
      <c r="N76" s="140"/>
      <c r="O76" s="140"/>
      <c r="P76" s="140"/>
      <c r="Q76" s="139"/>
      <c r="R76" s="133"/>
      <c r="S76" s="134"/>
      <c r="T76" s="133"/>
    </row>
    <row r="77" spans="1:20" s="1" customFormat="1" ht="12.75" x14ac:dyDescent="0.2">
      <c r="A77" s="161" t="s">
        <v>0</v>
      </c>
      <c r="B77" s="161"/>
      <c r="C77" s="161"/>
      <c r="D77" s="161"/>
      <c r="E77" s="161"/>
      <c r="F77" s="161"/>
      <c r="G77" s="161"/>
      <c r="H77" s="161"/>
      <c r="I77" s="161"/>
      <c r="J77" s="161"/>
      <c r="K77" s="161"/>
      <c r="L77" s="161"/>
      <c r="M77" s="161"/>
      <c r="N77" s="161"/>
      <c r="O77" s="161"/>
      <c r="P77" s="161"/>
      <c r="Q77" s="161"/>
      <c r="R77" s="161"/>
      <c r="S77" s="161"/>
      <c r="T77" s="161"/>
    </row>
    <row r="78" spans="1:20" s="1" customFormat="1" ht="12.75" x14ac:dyDescent="0.2">
      <c r="A78" s="161" t="s">
        <v>125</v>
      </c>
      <c r="B78" s="161"/>
      <c r="C78" s="161"/>
      <c r="D78" s="161"/>
      <c r="E78" s="161"/>
      <c r="F78" s="161"/>
      <c r="G78" s="161"/>
      <c r="H78" s="161"/>
      <c r="I78" s="161"/>
      <c r="J78" s="161"/>
      <c r="K78" s="161"/>
      <c r="L78" s="161"/>
      <c r="M78" s="161"/>
      <c r="N78" s="161"/>
      <c r="O78" s="161"/>
      <c r="P78" s="161"/>
      <c r="Q78" s="161"/>
      <c r="R78" s="161"/>
      <c r="S78" s="161"/>
      <c r="T78" s="161"/>
    </row>
    <row r="79" spans="1:20" s="1" customFormat="1" ht="12.75" x14ac:dyDescent="0.2">
      <c r="A79" s="161" t="s">
        <v>1</v>
      </c>
      <c r="B79" s="161"/>
      <c r="C79" s="161"/>
      <c r="D79" s="161"/>
      <c r="E79" s="161"/>
      <c r="F79" s="161"/>
      <c r="G79" s="161"/>
      <c r="H79" s="161"/>
      <c r="I79" s="161"/>
      <c r="J79" s="161"/>
      <c r="K79" s="161"/>
      <c r="L79" s="161"/>
      <c r="M79" s="161"/>
      <c r="N79" s="161"/>
      <c r="O79" s="161"/>
      <c r="P79" s="161"/>
      <c r="Q79" s="161"/>
      <c r="R79" s="161"/>
      <c r="S79" s="161"/>
      <c r="T79" s="161"/>
    </row>
    <row r="80" spans="1:20" s="1" customFormat="1" ht="12.75" x14ac:dyDescent="0.2">
      <c r="A80" s="147"/>
      <c r="B80" s="147"/>
      <c r="C80" s="147"/>
      <c r="D80" s="104"/>
      <c r="E80" s="104"/>
      <c r="F80" s="104"/>
      <c r="G80" s="104"/>
      <c r="H80" s="104"/>
      <c r="I80" s="104"/>
      <c r="J80" s="104"/>
      <c r="K80" s="104"/>
      <c r="L80" s="104"/>
      <c r="M80" s="104"/>
      <c r="N80" s="104"/>
      <c r="O80" s="104"/>
      <c r="P80" s="104"/>
      <c r="Q80" s="147"/>
      <c r="R80" s="107"/>
      <c r="S80" s="106"/>
      <c r="T80" s="107"/>
    </row>
    <row r="81" spans="1:20" s="1" customFormat="1" ht="12.75" x14ac:dyDescent="0.2">
      <c r="A81" s="162" t="s">
        <v>2</v>
      </c>
      <c r="B81" s="164" t="s">
        <v>29</v>
      </c>
      <c r="C81" s="164"/>
      <c r="D81" s="165" t="s">
        <v>52</v>
      </c>
      <c r="E81" s="166"/>
      <c r="F81" s="166"/>
      <c r="G81" s="166"/>
      <c r="H81" s="166"/>
      <c r="I81" s="166"/>
      <c r="J81" s="166"/>
      <c r="K81" s="166"/>
      <c r="L81" s="166"/>
      <c r="M81" s="166"/>
      <c r="N81" s="166"/>
      <c r="O81" s="166"/>
      <c r="P81" s="167"/>
      <c r="Q81" s="164" t="s">
        <v>130</v>
      </c>
      <c r="R81" s="164"/>
      <c r="S81" s="164" t="s">
        <v>131</v>
      </c>
      <c r="T81" s="164"/>
    </row>
    <row r="82" spans="1:20" s="1" customFormat="1" ht="12.75" x14ac:dyDescent="0.2">
      <c r="A82" s="163"/>
      <c r="B82" s="108" t="s">
        <v>128</v>
      </c>
      <c r="C82" s="148" t="s">
        <v>129</v>
      </c>
      <c r="D82" s="110" t="s">
        <v>47</v>
      </c>
      <c r="E82" s="110" t="s">
        <v>59</v>
      </c>
      <c r="F82" s="110" t="s">
        <v>64</v>
      </c>
      <c r="G82" s="110" t="s">
        <v>73</v>
      </c>
      <c r="H82" s="110" t="s">
        <v>75</v>
      </c>
      <c r="I82" s="110" t="s">
        <v>82</v>
      </c>
      <c r="J82" s="110" t="s">
        <v>92</v>
      </c>
      <c r="K82" s="110" t="s">
        <v>96</v>
      </c>
      <c r="L82" s="110" t="s">
        <v>104</v>
      </c>
      <c r="M82" s="110" t="s">
        <v>114</v>
      </c>
      <c r="N82" s="110" t="s">
        <v>124</v>
      </c>
      <c r="O82" s="110" t="s">
        <v>126</v>
      </c>
      <c r="P82" s="110" t="s">
        <v>127</v>
      </c>
      <c r="Q82" s="111" t="s">
        <v>3</v>
      </c>
      <c r="R82" s="112" t="s">
        <v>4</v>
      </c>
      <c r="S82" s="111" t="s">
        <v>3</v>
      </c>
      <c r="T82" s="112" t="s">
        <v>4</v>
      </c>
    </row>
    <row r="83" spans="1:20" s="1" customFormat="1" ht="12.75" x14ac:dyDescent="0.2">
      <c r="A83" s="113" t="s">
        <v>5</v>
      </c>
      <c r="B83" s="142">
        <v>108.864</v>
      </c>
      <c r="C83" s="114">
        <v>1040.864</v>
      </c>
      <c r="D83" s="142">
        <v>0</v>
      </c>
      <c r="E83" s="142">
        <v>0</v>
      </c>
      <c r="F83" s="142">
        <v>120</v>
      </c>
      <c r="G83" s="142">
        <v>0</v>
      </c>
      <c r="H83" s="142">
        <v>0</v>
      </c>
      <c r="I83" s="142">
        <v>76</v>
      </c>
      <c r="J83" s="114">
        <v>75</v>
      </c>
      <c r="K83" s="114">
        <v>0</v>
      </c>
      <c r="L83" s="114">
        <v>339.654</v>
      </c>
      <c r="M83" s="114">
        <v>141.55600000000001</v>
      </c>
      <c r="N83" s="114">
        <v>4</v>
      </c>
      <c r="O83" s="114">
        <v>0</v>
      </c>
      <c r="P83" s="114">
        <v>756.21</v>
      </c>
      <c r="Q83" s="115">
        <v>-108.864</v>
      </c>
      <c r="R83" s="116">
        <v>-1</v>
      </c>
      <c r="S83" s="117">
        <v>-284.654</v>
      </c>
      <c r="T83" s="118">
        <v>-0.27347857164816924</v>
      </c>
    </row>
    <row r="84" spans="1:20" s="1" customFormat="1" ht="12.75" x14ac:dyDescent="0.2">
      <c r="A84" s="113" t="s">
        <v>6</v>
      </c>
      <c r="B84" s="142">
        <v>35141.029619999994</v>
      </c>
      <c r="C84" s="114">
        <v>389996.84982999996</v>
      </c>
      <c r="D84" s="142">
        <v>19971.361809999999</v>
      </c>
      <c r="E84" s="142">
        <v>61851.387900000002</v>
      </c>
      <c r="F84" s="142">
        <v>61686.0959</v>
      </c>
      <c r="G84" s="142">
        <v>192356.77786999999</v>
      </c>
      <c r="H84" s="142">
        <v>14187.5978</v>
      </c>
      <c r="I84" s="142">
        <v>50162.070850000004</v>
      </c>
      <c r="J84" s="114">
        <v>53976.002</v>
      </c>
      <c r="K84" s="114">
        <v>14024.94803</v>
      </c>
      <c r="L84" s="114">
        <v>22963.3521</v>
      </c>
      <c r="M84" s="114">
        <v>13040.578220000001</v>
      </c>
      <c r="N84" s="114">
        <v>52178.900679999999</v>
      </c>
      <c r="O84" s="114">
        <v>84074.440150000009</v>
      </c>
      <c r="P84" s="114">
        <v>640473.51331000007</v>
      </c>
      <c r="Q84" s="115">
        <v>48933.410530000016</v>
      </c>
      <c r="R84" s="116">
        <v>1.3924865338080559</v>
      </c>
      <c r="S84" s="117">
        <v>250476.6634800001</v>
      </c>
      <c r="T84" s="118">
        <v>0.64225304278530237</v>
      </c>
    </row>
    <row r="85" spans="1:20" s="1" customFormat="1" ht="12.75" x14ac:dyDescent="0.2">
      <c r="A85" s="113" t="s">
        <v>7</v>
      </c>
      <c r="B85" s="142">
        <v>7435.5606699999998</v>
      </c>
      <c r="C85" s="114">
        <v>113420.41032</v>
      </c>
      <c r="D85" s="142">
        <v>10597.297</v>
      </c>
      <c r="E85" s="142">
        <v>8243.8582299999998</v>
      </c>
      <c r="F85" s="142">
        <v>5521.499890000001</v>
      </c>
      <c r="G85" s="142">
        <v>5776.4025799999999</v>
      </c>
      <c r="H85" s="142">
        <v>11619.493229999998</v>
      </c>
      <c r="I85" s="142">
        <v>7284.6528099999996</v>
      </c>
      <c r="J85" s="114">
        <v>6114.1842400000005</v>
      </c>
      <c r="K85" s="114">
        <v>9135.6657899999991</v>
      </c>
      <c r="L85" s="114">
        <v>8152.3825099999995</v>
      </c>
      <c r="M85" s="114">
        <v>19425.309370000003</v>
      </c>
      <c r="N85" s="114">
        <v>4154.8362100000004</v>
      </c>
      <c r="O85" s="114">
        <v>5164.1080200000006</v>
      </c>
      <c r="P85" s="114">
        <v>101189.68988000001</v>
      </c>
      <c r="Q85" s="115">
        <v>-2271.4526499999993</v>
      </c>
      <c r="R85" s="116">
        <v>-0.30548505362407319</v>
      </c>
      <c r="S85" s="117">
        <v>-12230.72043999999</v>
      </c>
      <c r="T85" s="118">
        <v>-0.10783526885057726</v>
      </c>
    </row>
    <row r="86" spans="1:20" s="1" customFormat="1" ht="12.75" x14ac:dyDescent="0.2">
      <c r="A86" s="113" t="s">
        <v>8</v>
      </c>
      <c r="B86" s="142">
        <v>23764.67556</v>
      </c>
      <c r="C86" s="114">
        <v>261999.00828000004</v>
      </c>
      <c r="D86" s="142">
        <v>22158.685730000001</v>
      </c>
      <c r="E86" s="142">
        <v>12940.062960000001</v>
      </c>
      <c r="F86" s="142">
        <v>20342.13709</v>
      </c>
      <c r="G86" s="142">
        <v>26863.0537</v>
      </c>
      <c r="H86" s="142">
        <v>20570.73129</v>
      </c>
      <c r="I86" s="142">
        <v>16648.400300000001</v>
      </c>
      <c r="J86" s="114">
        <v>26671.326149999997</v>
      </c>
      <c r="K86" s="114">
        <v>22864.76109</v>
      </c>
      <c r="L86" s="114">
        <v>36429.817869999999</v>
      </c>
      <c r="M86" s="114">
        <v>22849.179250000001</v>
      </c>
      <c r="N86" s="114">
        <v>17678.716829999998</v>
      </c>
      <c r="O86" s="114">
        <v>16742.884040000001</v>
      </c>
      <c r="P86" s="114">
        <v>262759.75630000001</v>
      </c>
      <c r="Q86" s="115">
        <v>-7021.7915199999989</v>
      </c>
      <c r="R86" s="116">
        <v>-0.29547180235100168</v>
      </c>
      <c r="S86" s="117">
        <v>760.74801999996998</v>
      </c>
      <c r="T86" s="118">
        <v>2.903629387737805E-3</v>
      </c>
    </row>
    <row r="87" spans="1:20" s="1" customFormat="1" ht="12.75" x14ac:dyDescent="0.2">
      <c r="A87" s="113" t="s">
        <v>9</v>
      </c>
      <c r="B87" s="142">
        <v>6138.7574000000004</v>
      </c>
      <c r="C87" s="114">
        <v>35196.162840000005</v>
      </c>
      <c r="D87" s="142">
        <v>4512.7725399999999</v>
      </c>
      <c r="E87" s="142">
        <v>1468.16931</v>
      </c>
      <c r="F87" s="142">
        <v>1843.0989099999999</v>
      </c>
      <c r="G87" s="142">
        <v>1584.4970800000001</v>
      </c>
      <c r="H87" s="142">
        <v>1324.61176</v>
      </c>
      <c r="I87" s="142">
        <v>8206.5805099999998</v>
      </c>
      <c r="J87" s="114">
        <v>3256.9874900000004</v>
      </c>
      <c r="K87" s="114">
        <v>3964.3633500000001</v>
      </c>
      <c r="L87" s="114">
        <v>3133.8279500000003</v>
      </c>
      <c r="M87" s="114">
        <v>7113.2223600000007</v>
      </c>
      <c r="N87" s="114">
        <v>3168.1474500000004</v>
      </c>
      <c r="O87" s="114">
        <v>1889.44193</v>
      </c>
      <c r="P87" s="114">
        <v>41465.72064</v>
      </c>
      <c r="Q87" s="115">
        <v>-4249.3154700000005</v>
      </c>
      <c r="R87" s="116">
        <v>-0.69221101162916132</v>
      </c>
      <c r="S87" s="117">
        <v>6269.557799999995</v>
      </c>
      <c r="T87" s="118">
        <v>0.17813185569407364</v>
      </c>
    </row>
    <row r="88" spans="1:20" s="1" customFormat="1" ht="12.75" x14ac:dyDescent="0.2">
      <c r="A88" s="113" t="s">
        <v>10</v>
      </c>
      <c r="B88" s="142">
        <v>294.91849999999999</v>
      </c>
      <c r="C88" s="114">
        <v>3702.5393699999995</v>
      </c>
      <c r="D88" s="142">
        <v>256.41462999999999</v>
      </c>
      <c r="E88" s="142">
        <v>2854.0680000000002</v>
      </c>
      <c r="F88" s="142">
        <v>146.24456000000001</v>
      </c>
      <c r="G88" s="142">
        <v>334.78651000000002</v>
      </c>
      <c r="H88" s="142">
        <v>1581.1253400000001</v>
      </c>
      <c r="I88" s="142">
        <v>345.97500000000002</v>
      </c>
      <c r="J88" s="114">
        <v>150.2756</v>
      </c>
      <c r="K88" s="114">
        <v>212.04252</v>
      </c>
      <c r="L88" s="114">
        <v>153.35576999999998</v>
      </c>
      <c r="M88" s="114">
        <v>551.78247999999996</v>
      </c>
      <c r="N88" s="114">
        <v>1828.5253500000001</v>
      </c>
      <c r="O88" s="114">
        <v>1416.0720900000001</v>
      </c>
      <c r="P88" s="114">
        <v>9830.6678499999998</v>
      </c>
      <c r="Q88" s="115">
        <v>1121.1535900000001</v>
      </c>
      <c r="R88" s="116">
        <v>3.8015709085730469</v>
      </c>
      <c r="S88" s="117">
        <v>6128.1284800000003</v>
      </c>
      <c r="T88" s="118">
        <v>1.6551150082706618</v>
      </c>
    </row>
    <row r="89" spans="1:20" s="1" customFormat="1" ht="12.75" x14ac:dyDescent="0.2">
      <c r="A89" s="113" t="s">
        <v>11</v>
      </c>
      <c r="B89" s="142">
        <v>434410.83530000004</v>
      </c>
      <c r="C89" s="114">
        <v>5309550.2872300008</v>
      </c>
      <c r="D89" s="142">
        <v>388443.33767999994</v>
      </c>
      <c r="E89" s="142">
        <v>381914.48719000001</v>
      </c>
      <c r="F89" s="142">
        <v>417105.94988999999</v>
      </c>
      <c r="G89" s="142">
        <v>374274.19466999994</v>
      </c>
      <c r="H89" s="142">
        <v>429610.61657000001</v>
      </c>
      <c r="I89" s="142">
        <v>420873.29768000002</v>
      </c>
      <c r="J89" s="114">
        <v>383380.08349000005</v>
      </c>
      <c r="K89" s="114">
        <v>437844.98409999994</v>
      </c>
      <c r="L89" s="114">
        <v>437636.78583000007</v>
      </c>
      <c r="M89" s="114">
        <v>518347.05516999995</v>
      </c>
      <c r="N89" s="114">
        <v>384142.66966000001</v>
      </c>
      <c r="O89" s="114">
        <v>440007.08944999997</v>
      </c>
      <c r="P89" s="114">
        <v>5013580.5513800001</v>
      </c>
      <c r="Q89" s="115">
        <v>5596.2541499999352</v>
      </c>
      <c r="R89" s="116">
        <v>1.2882400012272255E-2</v>
      </c>
      <c r="S89" s="117">
        <v>-295969.73585000075</v>
      </c>
      <c r="T89" s="118">
        <v>-5.574290096881418E-2</v>
      </c>
    </row>
    <row r="90" spans="1:20" s="1" customFormat="1" ht="12.75" x14ac:dyDescent="0.2">
      <c r="A90" s="113" t="s">
        <v>12</v>
      </c>
      <c r="B90" s="142">
        <v>54664.952640000003</v>
      </c>
      <c r="C90" s="114">
        <v>654132.70245999994</v>
      </c>
      <c r="D90" s="142">
        <v>51549.59474</v>
      </c>
      <c r="E90" s="142">
        <v>64772.371719999996</v>
      </c>
      <c r="F90" s="142">
        <v>68256.231750000006</v>
      </c>
      <c r="G90" s="142">
        <v>70684.601809999993</v>
      </c>
      <c r="H90" s="142">
        <v>91666.663690000001</v>
      </c>
      <c r="I90" s="142">
        <v>50412.314659999996</v>
      </c>
      <c r="J90" s="114">
        <v>48278.215760000006</v>
      </c>
      <c r="K90" s="114">
        <v>54610.091</v>
      </c>
      <c r="L90" s="114">
        <v>41563.14675</v>
      </c>
      <c r="M90" s="114">
        <v>57972.748409999993</v>
      </c>
      <c r="N90" s="114">
        <v>37507.276570000002</v>
      </c>
      <c r="O90" s="114">
        <v>43732.596030000001</v>
      </c>
      <c r="P90" s="114">
        <v>681005.85288999998</v>
      </c>
      <c r="Q90" s="115">
        <v>-10932.356610000003</v>
      </c>
      <c r="R90" s="116">
        <v>-0.19998840357542846</v>
      </c>
      <c r="S90" s="117">
        <v>26873.150430000038</v>
      </c>
      <c r="T90" s="118">
        <v>4.1082108154718577E-2</v>
      </c>
    </row>
    <row r="91" spans="1:20" s="1" customFormat="1" ht="12.75" x14ac:dyDescent="0.2">
      <c r="A91" s="113" t="s">
        <v>13</v>
      </c>
      <c r="B91" s="142">
        <v>147577.91769999999</v>
      </c>
      <c r="C91" s="114">
        <v>1507598.3704499998</v>
      </c>
      <c r="D91" s="142">
        <v>104813.46946000001</v>
      </c>
      <c r="E91" s="142">
        <v>94849.172739999995</v>
      </c>
      <c r="F91" s="142">
        <v>106513.88115</v>
      </c>
      <c r="G91" s="142">
        <v>121438.17296</v>
      </c>
      <c r="H91" s="142">
        <v>110544.58172</v>
      </c>
      <c r="I91" s="142">
        <v>100138.69795</v>
      </c>
      <c r="J91" s="114">
        <v>116649.27295999999</v>
      </c>
      <c r="K91" s="114">
        <v>94940.458740000002</v>
      </c>
      <c r="L91" s="114">
        <v>100616.21197000002</v>
      </c>
      <c r="M91" s="114">
        <v>117285.76495</v>
      </c>
      <c r="N91" s="114">
        <v>105289.87637</v>
      </c>
      <c r="O91" s="114">
        <v>136697.06307</v>
      </c>
      <c r="P91" s="114">
        <v>1309776.6240400001</v>
      </c>
      <c r="Q91" s="115">
        <v>-10880.854629999987</v>
      </c>
      <c r="R91" s="116">
        <v>-7.3729557914747446E-2</v>
      </c>
      <c r="S91" s="117">
        <v>-197821.74640999967</v>
      </c>
      <c r="T91" s="118">
        <v>-0.13121647667405767</v>
      </c>
    </row>
    <row r="92" spans="1:20" s="1" customFormat="1" ht="12.75" x14ac:dyDescent="0.2">
      <c r="A92" s="113" t="s">
        <v>14</v>
      </c>
      <c r="B92" s="142">
        <v>128945.69661</v>
      </c>
      <c r="C92" s="114">
        <v>1879330.5401599999</v>
      </c>
      <c r="D92" s="142">
        <v>200077.08683000001</v>
      </c>
      <c r="E92" s="142">
        <v>82414.4755</v>
      </c>
      <c r="F92" s="142">
        <v>153307.14159000001</v>
      </c>
      <c r="G92" s="142">
        <v>135291.01383000001</v>
      </c>
      <c r="H92" s="142">
        <v>112835.09065000001</v>
      </c>
      <c r="I92" s="142">
        <v>150197.48209999999</v>
      </c>
      <c r="J92" s="114">
        <v>135627.66299000001</v>
      </c>
      <c r="K92" s="114">
        <v>153817.41222999999</v>
      </c>
      <c r="L92" s="114">
        <v>104383.96623999999</v>
      </c>
      <c r="M92" s="114">
        <v>151073.65669</v>
      </c>
      <c r="N92" s="114">
        <v>201590.09568</v>
      </c>
      <c r="O92" s="114">
        <v>135138.88994999998</v>
      </c>
      <c r="P92" s="114">
        <v>1715753.9742800002</v>
      </c>
      <c r="Q92" s="115">
        <v>6193.1933399999834</v>
      </c>
      <c r="R92" s="116">
        <v>4.802946901540639E-2</v>
      </c>
      <c r="S92" s="117">
        <v>-163576.56587999966</v>
      </c>
      <c r="T92" s="118">
        <v>-8.7039806135472797E-2</v>
      </c>
    </row>
    <row r="93" spans="1:20" s="1" customFormat="1" ht="12.75" x14ac:dyDescent="0.2">
      <c r="A93" s="113" t="s">
        <v>15</v>
      </c>
      <c r="B93" s="142">
        <v>104584.24137999999</v>
      </c>
      <c r="C93" s="114">
        <v>1445011.39803</v>
      </c>
      <c r="D93" s="142">
        <v>98988.594120000009</v>
      </c>
      <c r="E93" s="142">
        <v>98933.936849999998</v>
      </c>
      <c r="F93" s="142">
        <v>127375.75202</v>
      </c>
      <c r="G93" s="142">
        <v>120634.21059</v>
      </c>
      <c r="H93" s="142">
        <v>122172.23073000001</v>
      </c>
      <c r="I93" s="142">
        <v>117942.26791999998</v>
      </c>
      <c r="J93" s="114">
        <v>116755.19347</v>
      </c>
      <c r="K93" s="114">
        <v>133601.08497</v>
      </c>
      <c r="L93" s="114">
        <v>117937.00996000001</v>
      </c>
      <c r="M93" s="114">
        <v>134478.10576999999</v>
      </c>
      <c r="N93" s="114">
        <v>118978.33949</v>
      </c>
      <c r="O93" s="114">
        <v>119563.42055</v>
      </c>
      <c r="P93" s="114">
        <v>1427360.1464399998</v>
      </c>
      <c r="Q93" s="115">
        <v>14979.179170000003</v>
      </c>
      <c r="R93" s="116">
        <v>0.14322596762521944</v>
      </c>
      <c r="S93" s="117">
        <v>-17651.251590000233</v>
      </c>
      <c r="T93" s="118">
        <v>-1.2215302671013117E-2</v>
      </c>
    </row>
    <row r="94" spans="1:20" s="13" customFormat="1" ht="12.75" x14ac:dyDescent="0.2">
      <c r="A94" s="108" t="s">
        <v>16</v>
      </c>
      <c r="B94" s="143">
        <v>943067.44938000012</v>
      </c>
      <c r="C94" s="120">
        <v>11600979.132970002</v>
      </c>
      <c r="D94" s="143">
        <v>901368.61453999998</v>
      </c>
      <c r="E94" s="143">
        <v>810241.99040000013</v>
      </c>
      <c r="F94" s="143">
        <v>962218.03275000001</v>
      </c>
      <c r="G94" s="143">
        <v>1049237.7116</v>
      </c>
      <c r="H94" s="143">
        <v>916112.74278000009</v>
      </c>
      <c r="I94" s="143">
        <v>922287.73978000006</v>
      </c>
      <c r="J94" s="119">
        <v>890934.20415000012</v>
      </c>
      <c r="K94" s="119">
        <v>925015.81182000006</v>
      </c>
      <c r="L94" s="119">
        <v>873309.51095000003</v>
      </c>
      <c r="M94" s="119">
        <v>1042278.9586699998</v>
      </c>
      <c r="N94" s="119">
        <v>926521.38428999996</v>
      </c>
      <c r="O94" s="119">
        <v>984426.00527999992</v>
      </c>
      <c r="P94" s="120">
        <v>11203952.707010001</v>
      </c>
      <c r="Q94" s="121">
        <v>41358.555899999803</v>
      </c>
      <c r="R94" s="122">
        <v>4.3855353004909725E-2</v>
      </c>
      <c r="S94" s="123">
        <v>-397026.4259600006</v>
      </c>
      <c r="T94" s="124">
        <v>-3.4223527291041389E-2</v>
      </c>
    </row>
    <row r="95" spans="1:20" s="1" customFormat="1" ht="12.75" x14ac:dyDescent="0.2">
      <c r="A95" s="125"/>
      <c r="B95" s="129"/>
      <c r="C95" s="129"/>
      <c r="D95" s="127"/>
      <c r="E95" s="127"/>
      <c r="F95" s="127"/>
      <c r="G95" s="127"/>
      <c r="H95" s="127"/>
      <c r="I95" s="127"/>
      <c r="J95" s="127"/>
      <c r="K95" s="127"/>
      <c r="L95" s="127"/>
      <c r="M95" s="127"/>
      <c r="N95" s="127"/>
      <c r="O95" s="127"/>
      <c r="P95" s="127"/>
      <c r="Q95" s="144"/>
      <c r="R95" s="107"/>
      <c r="S95" s="106"/>
      <c r="T95" s="107"/>
    </row>
    <row r="96" spans="1:20" s="1" customFormat="1" ht="12.75" x14ac:dyDescent="0.2">
      <c r="A96" s="125" t="s">
        <v>17</v>
      </c>
      <c r="B96" s="129"/>
      <c r="C96" s="129"/>
      <c r="D96" s="127"/>
      <c r="E96" s="127"/>
      <c r="F96" s="127"/>
      <c r="G96" s="127"/>
      <c r="H96" s="127"/>
      <c r="I96" s="127"/>
      <c r="J96" s="127"/>
      <c r="K96" s="127"/>
      <c r="L96" s="127"/>
      <c r="M96" s="127"/>
      <c r="N96" s="127"/>
      <c r="O96" s="127"/>
      <c r="P96" s="127"/>
      <c r="Q96" s="125"/>
      <c r="R96" s="107"/>
      <c r="S96" s="106"/>
      <c r="T96" s="107"/>
    </row>
    <row r="97" spans="1:21" s="1" customFormat="1" ht="12.75" x14ac:dyDescent="0.2">
      <c r="A97" s="125" t="s">
        <v>18</v>
      </c>
      <c r="B97" s="129"/>
      <c r="C97" s="129"/>
      <c r="D97" s="127"/>
      <c r="E97" s="127"/>
      <c r="F97" s="127"/>
      <c r="G97" s="127"/>
      <c r="H97" s="127"/>
      <c r="I97" s="127"/>
      <c r="J97" s="127"/>
      <c r="K97" s="127"/>
      <c r="L97" s="127"/>
      <c r="M97" s="127"/>
      <c r="N97" s="127"/>
      <c r="O97" s="127"/>
      <c r="P97" s="127"/>
      <c r="Q97" s="125"/>
      <c r="R97" s="107"/>
      <c r="S97" s="106"/>
      <c r="T97" s="107"/>
    </row>
    <row r="98" spans="1:21" s="1" customFormat="1" ht="12.75" x14ac:dyDescent="0.2">
      <c r="A98" s="125" t="s">
        <v>19</v>
      </c>
      <c r="B98" s="129"/>
      <c r="C98" s="129"/>
      <c r="D98" s="127"/>
      <c r="E98" s="127"/>
      <c r="F98" s="127"/>
      <c r="G98" s="127"/>
      <c r="H98" s="127"/>
      <c r="I98" s="127"/>
      <c r="J98" s="127"/>
      <c r="K98" s="127"/>
      <c r="L98" s="127"/>
      <c r="M98" s="127"/>
      <c r="N98" s="127"/>
      <c r="O98" s="127"/>
      <c r="P98" s="127"/>
      <c r="Q98" s="125"/>
      <c r="R98" s="107"/>
      <c r="S98" s="106"/>
      <c r="T98" s="107"/>
    </row>
    <row r="99" spans="1:21" ht="12.75" x14ac:dyDescent="0.2">
      <c r="A99" s="139"/>
      <c r="B99" s="139"/>
      <c r="C99" s="139"/>
      <c r="D99" s="140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0"/>
      <c r="Q99" s="139"/>
      <c r="R99" s="133"/>
      <c r="S99" s="134"/>
      <c r="T99" s="133"/>
    </row>
    <row r="100" spans="1:21" ht="12.75" x14ac:dyDescent="0.2">
      <c r="A100" s="139"/>
      <c r="B100" s="139"/>
      <c r="C100" s="139"/>
      <c r="D100" s="140"/>
      <c r="E100" s="140"/>
      <c r="F100" s="140"/>
      <c r="G100" s="140"/>
      <c r="H100" s="140"/>
      <c r="I100" s="140"/>
      <c r="J100" s="140"/>
      <c r="K100" s="140"/>
      <c r="L100" s="140"/>
      <c r="M100" s="140"/>
      <c r="N100" s="140"/>
      <c r="O100" s="140"/>
      <c r="P100" s="140"/>
      <c r="Q100" s="139"/>
      <c r="R100" s="133"/>
      <c r="S100" s="134"/>
      <c r="T100" s="133"/>
    </row>
    <row r="101" spans="1:21" ht="12.75" x14ac:dyDescent="0.2">
      <c r="A101" s="139"/>
      <c r="B101" s="139"/>
      <c r="C101" s="139"/>
      <c r="D101" s="140"/>
      <c r="E101" s="140"/>
      <c r="F101" s="140"/>
      <c r="G101" s="140"/>
      <c r="H101" s="140"/>
      <c r="I101" s="140"/>
      <c r="J101" s="140"/>
      <c r="K101" s="140"/>
      <c r="L101" s="140"/>
      <c r="M101" s="140"/>
      <c r="N101" s="140"/>
      <c r="O101" s="140"/>
      <c r="P101" s="140"/>
      <c r="Q101" s="139"/>
      <c r="R101" s="133"/>
      <c r="S101" s="134"/>
      <c r="T101" s="133"/>
    </row>
    <row r="102" spans="1:21" s="1" customFormat="1" ht="12.75" x14ac:dyDescent="0.2">
      <c r="A102" s="161" t="s">
        <v>0</v>
      </c>
      <c r="B102" s="161"/>
      <c r="C102" s="161"/>
      <c r="D102" s="161"/>
      <c r="E102" s="161"/>
      <c r="F102" s="161"/>
      <c r="G102" s="161"/>
      <c r="H102" s="161"/>
      <c r="I102" s="161"/>
      <c r="J102" s="161"/>
      <c r="K102" s="161"/>
      <c r="L102" s="161"/>
      <c r="M102" s="161"/>
      <c r="N102" s="161"/>
      <c r="O102" s="161"/>
      <c r="P102" s="161"/>
      <c r="Q102" s="161"/>
      <c r="R102" s="161"/>
      <c r="S102" s="161"/>
      <c r="T102" s="161"/>
    </row>
    <row r="103" spans="1:21" s="1" customFormat="1" ht="12.75" x14ac:dyDescent="0.2">
      <c r="A103" s="161" t="s">
        <v>125</v>
      </c>
      <c r="B103" s="161"/>
      <c r="C103" s="161"/>
      <c r="D103" s="161"/>
      <c r="E103" s="161"/>
      <c r="F103" s="161"/>
      <c r="G103" s="161"/>
      <c r="H103" s="161"/>
      <c r="I103" s="161"/>
      <c r="J103" s="161"/>
      <c r="K103" s="161"/>
      <c r="L103" s="161"/>
      <c r="M103" s="161"/>
      <c r="N103" s="161"/>
      <c r="O103" s="161"/>
      <c r="P103" s="161"/>
      <c r="Q103" s="161"/>
      <c r="R103" s="161"/>
      <c r="S103" s="161"/>
      <c r="T103" s="161"/>
    </row>
    <row r="104" spans="1:21" s="1" customFormat="1" ht="12.75" x14ac:dyDescent="0.2">
      <c r="A104" s="161" t="s">
        <v>1</v>
      </c>
      <c r="B104" s="161"/>
      <c r="C104" s="161"/>
      <c r="D104" s="161"/>
      <c r="E104" s="161"/>
      <c r="F104" s="161"/>
      <c r="G104" s="161"/>
      <c r="H104" s="161"/>
      <c r="I104" s="161"/>
      <c r="J104" s="161"/>
      <c r="K104" s="161"/>
      <c r="L104" s="161"/>
      <c r="M104" s="161"/>
      <c r="N104" s="161"/>
      <c r="O104" s="161"/>
      <c r="P104" s="161"/>
      <c r="Q104" s="161"/>
      <c r="R104" s="161"/>
      <c r="S104" s="161"/>
      <c r="T104" s="161"/>
    </row>
    <row r="105" spans="1:21" s="1" customFormat="1" ht="12.75" x14ac:dyDescent="0.2">
      <c r="A105" s="147"/>
      <c r="B105" s="147"/>
      <c r="C105" s="147"/>
      <c r="D105" s="104"/>
      <c r="E105" s="104"/>
      <c r="F105" s="104"/>
      <c r="G105" s="104"/>
      <c r="H105" s="104"/>
      <c r="I105" s="104"/>
      <c r="J105" s="104"/>
      <c r="K105" s="104"/>
      <c r="L105" s="104"/>
      <c r="M105" s="104"/>
      <c r="N105" s="104"/>
      <c r="O105" s="104"/>
      <c r="P105" s="104"/>
      <c r="Q105" s="147"/>
      <c r="R105" s="107"/>
      <c r="S105" s="106"/>
      <c r="T105" s="107"/>
    </row>
    <row r="106" spans="1:21" s="1" customFormat="1" ht="12.75" x14ac:dyDescent="0.2">
      <c r="A106" s="162" t="s">
        <v>2</v>
      </c>
      <c r="B106" s="164" t="s">
        <v>110</v>
      </c>
      <c r="C106" s="164"/>
      <c r="D106" s="165" t="s">
        <v>53</v>
      </c>
      <c r="E106" s="166"/>
      <c r="F106" s="166"/>
      <c r="G106" s="166"/>
      <c r="H106" s="166"/>
      <c r="I106" s="166"/>
      <c r="J106" s="166"/>
      <c r="K106" s="166"/>
      <c r="L106" s="166"/>
      <c r="M106" s="166"/>
      <c r="N106" s="166"/>
      <c r="O106" s="166"/>
      <c r="P106" s="167"/>
      <c r="Q106" s="164" t="s">
        <v>130</v>
      </c>
      <c r="R106" s="164"/>
      <c r="S106" s="164" t="s">
        <v>131</v>
      </c>
      <c r="T106" s="164"/>
    </row>
    <row r="107" spans="1:21" s="1" customFormat="1" ht="12.75" x14ac:dyDescent="0.2">
      <c r="A107" s="163"/>
      <c r="B107" s="108" t="s">
        <v>128</v>
      </c>
      <c r="C107" s="148" t="s">
        <v>129</v>
      </c>
      <c r="D107" s="110" t="s">
        <v>47</v>
      </c>
      <c r="E107" s="110" t="s">
        <v>59</v>
      </c>
      <c r="F107" s="110" t="s">
        <v>64</v>
      </c>
      <c r="G107" s="110" t="s">
        <v>73</v>
      </c>
      <c r="H107" s="110" t="s">
        <v>75</v>
      </c>
      <c r="I107" s="110" t="s">
        <v>82</v>
      </c>
      <c r="J107" s="110" t="s">
        <v>92</v>
      </c>
      <c r="K107" s="110" t="s">
        <v>96</v>
      </c>
      <c r="L107" s="110" t="s">
        <v>104</v>
      </c>
      <c r="M107" s="110" t="s">
        <v>114</v>
      </c>
      <c r="N107" s="110" t="s">
        <v>124</v>
      </c>
      <c r="O107" s="110" t="s">
        <v>126</v>
      </c>
      <c r="P107" s="110" t="s">
        <v>127</v>
      </c>
      <c r="Q107" s="111" t="s">
        <v>3</v>
      </c>
      <c r="R107" s="112" t="s">
        <v>4</v>
      </c>
      <c r="S107" s="111" t="s">
        <v>3</v>
      </c>
      <c r="T107" s="112" t="s">
        <v>4</v>
      </c>
    </row>
    <row r="108" spans="1:21" s="1" customFormat="1" ht="12.75" x14ac:dyDescent="0.2">
      <c r="A108" s="113" t="s">
        <v>5</v>
      </c>
      <c r="B108" s="142">
        <v>5196.5935399999998</v>
      </c>
      <c r="C108" s="114">
        <v>227902.72292000003</v>
      </c>
      <c r="D108" s="142">
        <v>6250.6358399999999</v>
      </c>
      <c r="E108" s="142">
        <v>0</v>
      </c>
      <c r="F108" s="142">
        <v>0</v>
      </c>
      <c r="G108" s="142">
        <v>198.63821999999999</v>
      </c>
      <c r="H108" s="142">
        <v>15741.209199999999</v>
      </c>
      <c r="I108" s="142">
        <v>6771.1584599999996</v>
      </c>
      <c r="J108" s="114">
        <v>6819.7331900000008</v>
      </c>
      <c r="K108" s="114">
        <v>11554.241709999998</v>
      </c>
      <c r="L108" s="114">
        <v>20000</v>
      </c>
      <c r="M108" s="114">
        <v>0</v>
      </c>
      <c r="N108" s="114">
        <v>112.86778</v>
      </c>
      <c r="O108" s="114">
        <v>14636.42668</v>
      </c>
      <c r="P108" s="114">
        <v>82084.911080000005</v>
      </c>
      <c r="Q108" s="115">
        <v>9439.8331400000006</v>
      </c>
      <c r="R108" s="116">
        <v>1.8165425229697685</v>
      </c>
      <c r="S108" s="117">
        <v>-145817.81184000004</v>
      </c>
      <c r="T108" s="118">
        <v>-0.6398247900319558</v>
      </c>
    </row>
    <row r="109" spans="1:21" s="1" customFormat="1" ht="12.75" x14ac:dyDescent="0.2">
      <c r="A109" s="113" t="s">
        <v>6</v>
      </c>
      <c r="B109" s="142">
        <v>24993.865180000001</v>
      </c>
      <c r="C109" s="114">
        <v>289848.15954000002</v>
      </c>
      <c r="D109" s="142">
        <v>11789.689329999999</v>
      </c>
      <c r="E109" s="142">
        <v>23709.290379999999</v>
      </c>
      <c r="F109" s="142">
        <v>61634.190740000005</v>
      </c>
      <c r="G109" s="142">
        <v>140502.48562999998</v>
      </c>
      <c r="H109" s="142">
        <v>13181.262429999999</v>
      </c>
      <c r="I109" s="142">
        <v>149887.99371000001</v>
      </c>
      <c r="J109" s="114">
        <v>32651.733110000001</v>
      </c>
      <c r="K109" s="114">
        <v>6118.0584600000002</v>
      </c>
      <c r="L109" s="114">
        <v>29494.87731</v>
      </c>
      <c r="M109" s="114">
        <v>31358.79262</v>
      </c>
      <c r="N109" s="114">
        <v>66988.259890000001</v>
      </c>
      <c r="O109" s="114">
        <v>98717.995519999997</v>
      </c>
      <c r="P109" s="114">
        <v>666034.62913000002</v>
      </c>
      <c r="Q109" s="115">
        <v>73724.130340000003</v>
      </c>
      <c r="R109" s="116">
        <v>2.9496890460541403</v>
      </c>
      <c r="S109" s="117">
        <v>376186.46958999999</v>
      </c>
      <c r="T109" s="118">
        <v>1.2978742738509093</v>
      </c>
    </row>
    <row r="110" spans="1:21" s="1" customFormat="1" ht="12.75" x14ac:dyDescent="0.2">
      <c r="A110" s="113" t="s">
        <v>7</v>
      </c>
      <c r="B110" s="142">
        <v>18759.3243</v>
      </c>
      <c r="C110" s="114">
        <v>51707.541359999996</v>
      </c>
      <c r="D110" s="142">
        <v>12964.22781</v>
      </c>
      <c r="E110" s="142">
        <v>2923.87779</v>
      </c>
      <c r="F110" s="142">
        <v>3148.9884999999999</v>
      </c>
      <c r="G110" s="142">
        <v>13633.533130000002</v>
      </c>
      <c r="H110" s="142">
        <v>17390.199570000001</v>
      </c>
      <c r="I110" s="142">
        <v>13726.899069999999</v>
      </c>
      <c r="J110" s="114">
        <v>2847.1248999999998</v>
      </c>
      <c r="K110" s="114">
        <v>12882.43288</v>
      </c>
      <c r="L110" s="114">
        <v>8046.4831599999998</v>
      </c>
      <c r="M110" s="114">
        <v>15051.46839</v>
      </c>
      <c r="N110" s="114">
        <v>8550.1837300000007</v>
      </c>
      <c r="O110" s="114">
        <v>24390.746739999999</v>
      </c>
      <c r="P110" s="114">
        <v>135556.16566999999</v>
      </c>
      <c r="Q110" s="115">
        <v>5631.4224399999985</v>
      </c>
      <c r="R110" s="116">
        <v>0.30019324523325164</v>
      </c>
      <c r="S110" s="117">
        <v>83848.624309999985</v>
      </c>
      <c r="T110" s="118">
        <v>1.621593719303462</v>
      </c>
      <c r="U110" s="43"/>
    </row>
    <row r="111" spans="1:21" s="1" customFormat="1" ht="12.75" x14ac:dyDescent="0.2">
      <c r="A111" s="113" t="s">
        <v>8</v>
      </c>
      <c r="B111" s="142">
        <v>15006.491609999999</v>
      </c>
      <c r="C111" s="114">
        <v>138889.73390000002</v>
      </c>
      <c r="D111" s="142">
        <v>6921.0285100000001</v>
      </c>
      <c r="E111" s="142">
        <v>5443.1508700000004</v>
      </c>
      <c r="F111" s="142">
        <v>10566.69227</v>
      </c>
      <c r="G111" s="142">
        <v>11907.32905</v>
      </c>
      <c r="H111" s="142">
        <v>6752.9997899999998</v>
      </c>
      <c r="I111" s="142">
        <v>9452.6297100000011</v>
      </c>
      <c r="J111" s="114">
        <v>13967.63726</v>
      </c>
      <c r="K111" s="114">
        <v>6884.5455899999997</v>
      </c>
      <c r="L111" s="114">
        <v>7883.7824000000001</v>
      </c>
      <c r="M111" s="114">
        <v>10371.952310000001</v>
      </c>
      <c r="N111" s="114">
        <v>9232.5991999999987</v>
      </c>
      <c r="O111" s="114">
        <v>9020.6761400000014</v>
      </c>
      <c r="P111" s="114">
        <v>108405.02309999999</v>
      </c>
      <c r="Q111" s="115">
        <v>-5985.8154699999977</v>
      </c>
      <c r="R111" s="116">
        <v>-0.39888173902094348</v>
      </c>
      <c r="S111" s="117">
        <v>-30484.71080000003</v>
      </c>
      <c r="T111" s="118">
        <v>-0.21948858237390589</v>
      </c>
    </row>
    <row r="112" spans="1:21" s="1" customFormat="1" ht="12.75" x14ac:dyDescent="0.2">
      <c r="A112" s="113" t="s">
        <v>9</v>
      </c>
      <c r="B112" s="142">
        <v>951.74503000000004</v>
      </c>
      <c r="C112" s="114">
        <v>26263.435740000001</v>
      </c>
      <c r="D112" s="142">
        <v>2008.8166799999999</v>
      </c>
      <c r="E112" s="142">
        <v>2429.7234700000004</v>
      </c>
      <c r="F112" s="142">
        <v>2024.3949399999999</v>
      </c>
      <c r="G112" s="142">
        <v>0</v>
      </c>
      <c r="H112" s="142">
        <v>200</v>
      </c>
      <c r="I112" s="142">
        <v>350</v>
      </c>
      <c r="J112" s="114">
        <v>921</v>
      </c>
      <c r="K112" s="114">
        <v>6695</v>
      </c>
      <c r="L112" s="114">
        <v>1225.00208</v>
      </c>
      <c r="M112" s="114">
        <v>2600</v>
      </c>
      <c r="N112" s="114">
        <v>120.14233</v>
      </c>
      <c r="O112" s="114">
        <v>2252.6374100000003</v>
      </c>
      <c r="P112" s="114">
        <v>20826.716909999999</v>
      </c>
      <c r="Q112" s="115">
        <v>1300.8923800000002</v>
      </c>
      <c r="R112" s="116">
        <v>1.366849669811252</v>
      </c>
      <c r="S112" s="117">
        <v>-5436.7188300000016</v>
      </c>
      <c r="T112" s="118">
        <v>-0.20700714422217481</v>
      </c>
    </row>
    <row r="113" spans="1:20" s="1" customFormat="1" ht="12.75" x14ac:dyDescent="0.2">
      <c r="A113" s="113" t="s">
        <v>10</v>
      </c>
      <c r="B113" s="142">
        <v>3000.06007</v>
      </c>
      <c r="C113" s="114">
        <v>11050.719220000001</v>
      </c>
      <c r="D113" s="142">
        <v>32.863239999999998</v>
      </c>
      <c r="E113" s="142">
        <v>145.03</v>
      </c>
      <c r="F113" s="142">
        <v>500.03</v>
      </c>
      <c r="G113" s="142">
        <v>3156.36418</v>
      </c>
      <c r="H113" s="142">
        <v>100.03</v>
      </c>
      <c r="I113" s="142">
        <v>150.09009</v>
      </c>
      <c r="J113" s="114">
        <v>331.45303999999999</v>
      </c>
      <c r="K113" s="114">
        <v>69</v>
      </c>
      <c r="L113" s="114">
        <v>106.50487</v>
      </c>
      <c r="M113" s="114">
        <v>103.43582000000001</v>
      </c>
      <c r="N113" s="114">
        <v>160.51604999999998</v>
      </c>
      <c r="O113" s="114">
        <v>295.01605000000001</v>
      </c>
      <c r="P113" s="114">
        <v>5150.3333400000001</v>
      </c>
      <c r="Q113" s="115">
        <v>-2705.0440199999998</v>
      </c>
      <c r="R113" s="116">
        <v>-0.90166328569547605</v>
      </c>
      <c r="S113" s="117">
        <v>-5900.3858800000007</v>
      </c>
      <c r="T113" s="118">
        <v>-0.53393682008690113</v>
      </c>
    </row>
    <row r="114" spans="1:20" s="1" customFormat="1" ht="12.75" x14ac:dyDescent="0.2">
      <c r="A114" s="113" t="s">
        <v>11</v>
      </c>
      <c r="B114" s="142">
        <v>498876.55602000002</v>
      </c>
      <c r="C114" s="114">
        <v>4830512.9539600005</v>
      </c>
      <c r="D114" s="142">
        <v>593692.54812000005</v>
      </c>
      <c r="E114" s="142">
        <v>465203.51175000001</v>
      </c>
      <c r="F114" s="142">
        <v>497304.65708000003</v>
      </c>
      <c r="G114" s="142">
        <v>501802.44415000005</v>
      </c>
      <c r="H114" s="142">
        <v>452984.58437</v>
      </c>
      <c r="I114" s="142">
        <v>442578.95966000005</v>
      </c>
      <c r="J114" s="114">
        <v>455507.68475999997</v>
      </c>
      <c r="K114" s="114">
        <v>379798.59628999996</v>
      </c>
      <c r="L114" s="114">
        <v>349919.25731999998</v>
      </c>
      <c r="M114" s="114">
        <v>527014.79440000001</v>
      </c>
      <c r="N114" s="114">
        <v>465745.95527999999</v>
      </c>
      <c r="O114" s="114">
        <v>534524.82727000013</v>
      </c>
      <c r="P114" s="114">
        <v>5666077.8204500005</v>
      </c>
      <c r="Q114" s="115">
        <v>35648.271250000107</v>
      </c>
      <c r="R114" s="116">
        <v>7.1457098594488677E-2</v>
      </c>
      <c r="S114" s="117">
        <v>835564.86648999993</v>
      </c>
      <c r="T114" s="118">
        <v>0.17297642599322982</v>
      </c>
    </row>
    <row r="115" spans="1:20" s="1" customFormat="1" ht="12.75" x14ac:dyDescent="0.2">
      <c r="A115" s="113" t="s">
        <v>12</v>
      </c>
      <c r="B115" s="142">
        <v>276236.75991000002</v>
      </c>
      <c r="C115" s="114">
        <v>1981233.6991900001</v>
      </c>
      <c r="D115" s="142">
        <v>203388.00075000001</v>
      </c>
      <c r="E115" s="142">
        <v>200006.56822999998</v>
      </c>
      <c r="F115" s="142">
        <v>233309.31406</v>
      </c>
      <c r="G115" s="142">
        <v>202117.81448</v>
      </c>
      <c r="H115" s="142">
        <v>276667.93622999999</v>
      </c>
      <c r="I115" s="142">
        <v>196555.39149000001</v>
      </c>
      <c r="J115" s="114">
        <v>95892.646180000011</v>
      </c>
      <c r="K115" s="114">
        <v>222330.44256999998</v>
      </c>
      <c r="L115" s="114">
        <v>392543.18373000005</v>
      </c>
      <c r="M115" s="114">
        <v>320783.88970999996</v>
      </c>
      <c r="N115" s="114">
        <v>364041.80507999996</v>
      </c>
      <c r="O115" s="114">
        <v>340511.66141</v>
      </c>
      <c r="P115" s="114">
        <v>3048148.65392</v>
      </c>
      <c r="Q115" s="115">
        <v>64274.901499999978</v>
      </c>
      <c r="R115" s="116">
        <v>0.23268047858996477</v>
      </c>
      <c r="S115" s="117">
        <v>1066914.9547299999</v>
      </c>
      <c r="T115" s="118">
        <v>0.5385104014565234</v>
      </c>
    </row>
    <row r="116" spans="1:20" s="1" customFormat="1" ht="12.75" x14ac:dyDescent="0.2">
      <c r="A116" s="113" t="s">
        <v>13</v>
      </c>
      <c r="B116" s="142">
        <v>77546.872789999994</v>
      </c>
      <c r="C116" s="114">
        <v>778188.32694000006</v>
      </c>
      <c r="D116" s="142">
        <v>55383.019210000006</v>
      </c>
      <c r="E116" s="142">
        <v>48167.140299999999</v>
      </c>
      <c r="F116" s="142">
        <v>47943.95046</v>
      </c>
      <c r="G116" s="142">
        <v>54328.900329999997</v>
      </c>
      <c r="H116" s="142">
        <v>80765.627819999994</v>
      </c>
      <c r="I116" s="142">
        <v>41574.233759999996</v>
      </c>
      <c r="J116" s="114">
        <v>39065.169129999995</v>
      </c>
      <c r="K116" s="114">
        <v>47238.863890000001</v>
      </c>
      <c r="L116" s="114">
        <v>48887.298089999997</v>
      </c>
      <c r="M116" s="114">
        <v>40952.941749999998</v>
      </c>
      <c r="N116" s="114">
        <v>51651.017769999999</v>
      </c>
      <c r="O116" s="114">
        <v>42759.600749999998</v>
      </c>
      <c r="P116" s="114">
        <v>598717.76325999992</v>
      </c>
      <c r="Q116" s="115">
        <v>-34787.272039999996</v>
      </c>
      <c r="R116" s="116">
        <v>-0.44859671045930261</v>
      </c>
      <c r="S116" s="117">
        <v>-179470.56368000014</v>
      </c>
      <c r="T116" s="118">
        <v>-0.23062613183330072</v>
      </c>
    </row>
    <row r="117" spans="1:20" s="1" customFormat="1" ht="12.75" x14ac:dyDescent="0.2">
      <c r="A117" s="113" t="s">
        <v>14</v>
      </c>
      <c r="B117" s="142">
        <v>47363.434130000001</v>
      </c>
      <c r="C117" s="114">
        <v>824149.44383999996</v>
      </c>
      <c r="D117" s="142">
        <v>38128.68838</v>
      </c>
      <c r="E117" s="142">
        <v>53400.386840000006</v>
      </c>
      <c r="F117" s="142">
        <v>69908.445950000008</v>
      </c>
      <c r="G117" s="142">
        <v>63398.925810000001</v>
      </c>
      <c r="H117" s="142">
        <v>48545.645920000003</v>
      </c>
      <c r="I117" s="142">
        <v>74096.651280000005</v>
      </c>
      <c r="J117" s="114">
        <v>68981.719299999997</v>
      </c>
      <c r="K117" s="114">
        <v>63584.569080000001</v>
      </c>
      <c r="L117" s="114">
        <v>77689.944230000008</v>
      </c>
      <c r="M117" s="114">
        <v>87019.10759</v>
      </c>
      <c r="N117" s="114">
        <v>62538.895240000005</v>
      </c>
      <c r="O117" s="114">
        <v>50481.629700000005</v>
      </c>
      <c r="P117" s="114">
        <v>757774.60932000005</v>
      </c>
      <c r="Q117" s="115">
        <v>3118.1955700000035</v>
      </c>
      <c r="R117" s="116">
        <v>6.5835504271953393E-2</v>
      </c>
      <c r="S117" s="117">
        <v>-66374.834519999917</v>
      </c>
      <c r="T117" s="118">
        <v>-8.053737706930475E-2</v>
      </c>
    </row>
    <row r="118" spans="1:20" s="1" customFormat="1" ht="12.75" x14ac:dyDescent="0.2">
      <c r="A118" s="113" t="s">
        <v>15</v>
      </c>
      <c r="B118" s="142">
        <v>75495.568269999989</v>
      </c>
      <c r="C118" s="114">
        <v>1072672.7218899999</v>
      </c>
      <c r="D118" s="142">
        <v>76621.573820000005</v>
      </c>
      <c r="E118" s="142">
        <v>75637.055040000007</v>
      </c>
      <c r="F118" s="142">
        <v>102126.42606</v>
      </c>
      <c r="G118" s="142">
        <v>88078.949569999997</v>
      </c>
      <c r="H118" s="142">
        <v>118702.90035</v>
      </c>
      <c r="I118" s="142">
        <v>96597.742869999987</v>
      </c>
      <c r="J118" s="114">
        <v>93817.92697</v>
      </c>
      <c r="K118" s="114">
        <v>106981.08118000001</v>
      </c>
      <c r="L118" s="114">
        <v>93840.487449999986</v>
      </c>
      <c r="M118" s="114">
        <v>107867.59351999999</v>
      </c>
      <c r="N118" s="114">
        <v>107677.02184999999</v>
      </c>
      <c r="O118" s="114">
        <v>102795.19295</v>
      </c>
      <c r="P118" s="114">
        <v>1170743.95163</v>
      </c>
      <c r="Q118" s="115">
        <v>27299.624680000008</v>
      </c>
      <c r="R118" s="116">
        <v>0.36160565852510018</v>
      </c>
      <c r="S118" s="117">
        <v>98071.229740000097</v>
      </c>
      <c r="T118" s="118">
        <v>9.1426982096834752E-2</v>
      </c>
    </row>
    <row r="119" spans="1:20" s="13" customFormat="1" ht="12.75" x14ac:dyDescent="0.2">
      <c r="A119" s="108" t="s">
        <v>16</v>
      </c>
      <c r="B119" s="143">
        <v>1043427.27085</v>
      </c>
      <c r="C119" s="120">
        <v>10232419.458500002</v>
      </c>
      <c r="D119" s="143">
        <v>1007181.09169</v>
      </c>
      <c r="E119" s="143">
        <v>877065.73466999992</v>
      </c>
      <c r="F119" s="143">
        <v>1028467.0900600002</v>
      </c>
      <c r="G119" s="143">
        <v>1079125.3845499998</v>
      </c>
      <c r="H119" s="143">
        <v>1031032.3956800001</v>
      </c>
      <c r="I119" s="143">
        <v>1031741.7501000001</v>
      </c>
      <c r="J119" s="119">
        <v>810803.82784000004</v>
      </c>
      <c r="K119" s="119">
        <v>864136.83165000007</v>
      </c>
      <c r="L119" s="119">
        <v>1029636.82064</v>
      </c>
      <c r="M119" s="119">
        <v>1143123.9761100002</v>
      </c>
      <c r="N119" s="119">
        <v>1136819.2641999999</v>
      </c>
      <c r="O119" s="119">
        <v>1220386.4106200002</v>
      </c>
      <c r="P119" s="120">
        <v>12259520.577810001</v>
      </c>
      <c r="Q119" s="121">
        <v>176959.13977000024</v>
      </c>
      <c r="R119" s="122">
        <v>0.16959412957056919</v>
      </c>
      <c r="S119" s="123">
        <v>2027101.119309999</v>
      </c>
      <c r="T119" s="124">
        <v>0.1981057488437985</v>
      </c>
    </row>
    <row r="120" spans="1:20" s="1" customFormat="1" ht="12.75" x14ac:dyDescent="0.2">
      <c r="A120" s="125"/>
      <c r="B120" s="129"/>
      <c r="C120" s="129"/>
      <c r="D120" s="127"/>
      <c r="E120" s="127"/>
      <c r="F120" s="127"/>
      <c r="G120" s="127"/>
      <c r="H120" s="127"/>
      <c r="I120" s="127"/>
      <c r="J120" s="127"/>
      <c r="K120" s="127"/>
      <c r="L120" s="127"/>
      <c r="M120" s="127"/>
      <c r="N120" s="127"/>
      <c r="O120" s="127"/>
      <c r="P120" s="127"/>
      <c r="Q120" s="125"/>
      <c r="R120" s="107"/>
      <c r="S120" s="106"/>
      <c r="T120" s="107"/>
    </row>
    <row r="121" spans="1:20" s="1" customFormat="1" ht="12.75" x14ac:dyDescent="0.2">
      <c r="A121" s="125" t="s">
        <v>17</v>
      </c>
      <c r="B121" s="129"/>
      <c r="C121" s="129"/>
      <c r="D121" s="127"/>
      <c r="E121" s="127"/>
      <c r="F121" s="127"/>
      <c r="G121" s="127"/>
      <c r="H121" s="127"/>
      <c r="I121" s="127"/>
      <c r="J121" s="127"/>
      <c r="K121" s="127"/>
      <c r="L121" s="127"/>
      <c r="M121" s="127"/>
      <c r="N121" s="127"/>
      <c r="O121" s="127"/>
      <c r="P121" s="127"/>
      <c r="Q121" s="125"/>
      <c r="R121" s="107"/>
      <c r="S121" s="106"/>
      <c r="T121" s="107"/>
    </row>
    <row r="122" spans="1:20" s="1" customFormat="1" x14ac:dyDescent="0.2">
      <c r="A122" s="1" t="s">
        <v>18</v>
      </c>
      <c r="B122" s="5"/>
      <c r="C122" s="5"/>
      <c r="D122" s="4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4"/>
      <c r="Q122" s="9"/>
      <c r="R122" s="37"/>
      <c r="S122" s="38"/>
      <c r="T122" s="37"/>
    </row>
    <row r="123" spans="1:20" s="1" customFormat="1" x14ac:dyDescent="0.2">
      <c r="A123" s="1" t="s">
        <v>19</v>
      </c>
      <c r="B123" s="5"/>
      <c r="C123" s="5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R123" s="37"/>
      <c r="S123" s="38"/>
      <c r="T123" s="37"/>
    </row>
  </sheetData>
  <mergeCells count="40">
    <mergeCell ref="A2:T2"/>
    <mergeCell ref="A3:T3"/>
    <mergeCell ref="A4:T4"/>
    <mergeCell ref="A6:A7"/>
    <mergeCell ref="B6:C6"/>
    <mergeCell ref="D6:P6"/>
    <mergeCell ref="Q6:R6"/>
    <mergeCell ref="S6:T6"/>
    <mergeCell ref="A27:T27"/>
    <mergeCell ref="A28:T28"/>
    <mergeCell ref="A29:T29"/>
    <mergeCell ref="A31:A32"/>
    <mergeCell ref="B31:C31"/>
    <mergeCell ref="D31:P31"/>
    <mergeCell ref="Q31:R31"/>
    <mergeCell ref="S31:T31"/>
    <mergeCell ref="A52:T52"/>
    <mergeCell ref="A53:T53"/>
    <mergeCell ref="A54:T54"/>
    <mergeCell ref="A56:A57"/>
    <mergeCell ref="B56:C56"/>
    <mergeCell ref="D56:P56"/>
    <mergeCell ref="Q56:R56"/>
    <mergeCell ref="S56:T56"/>
    <mergeCell ref="A77:T77"/>
    <mergeCell ref="A78:T78"/>
    <mergeCell ref="A79:T79"/>
    <mergeCell ref="A81:A82"/>
    <mergeCell ref="B81:C81"/>
    <mergeCell ref="D81:P81"/>
    <mergeCell ref="Q81:R81"/>
    <mergeCell ref="S81:T81"/>
    <mergeCell ref="A102:T102"/>
    <mergeCell ref="A103:T103"/>
    <mergeCell ref="A104:T104"/>
    <mergeCell ref="A106:A107"/>
    <mergeCell ref="B106:C106"/>
    <mergeCell ref="D106:P106"/>
    <mergeCell ref="Q106:R106"/>
    <mergeCell ref="S106:T106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21"/>
  <sheetViews>
    <sheetView topLeftCell="A115" zoomScale="115" zoomScaleNormal="115" workbookViewId="0">
      <selection activeCell="F9" sqref="F9"/>
    </sheetView>
  </sheetViews>
  <sheetFormatPr baseColWidth="10" defaultRowHeight="11.25" x14ac:dyDescent="0.2"/>
  <cols>
    <col min="1" max="1" width="23.85546875" style="10" customWidth="1"/>
    <col min="2" max="2" width="13.5703125" style="10" customWidth="1"/>
    <col min="3" max="5" width="12.5703125" style="10" customWidth="1"/>
    <col min="6" max="6" width="12.7109375" style="14" customWidth="1"/>
    <col min="7" max="8" width="11.7109375" style="14" customWidth="1"/>
    <col min="9" max="9" width="12" style="14" customWidth="1"/>
    <col min="10" max="10" width="12.42578125" style="10" customWidth="1"/>
    <col min="11" max="11" width="12.5703125" style="10" customWidth="1"/>
    <col min="12" max="12" width="13" style="39" customWidth="1"/>
    <col min="13" max="13" width="11.42578125" style="40"/>
    <col min="14" max="16384" width="11.42578125" style="10"/>
  </cols>
  <sheetData>
    <row r="2" spans="1:15" s="1" customFormat="1" x14ac:dyDescent="0.2">
      <c r="A2" s="149" t="s">
        <v>0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</row>
    <row r="3" spans="1:15" s="1" customFormat="1" x14ac:dyDescent="0.2">
      <c r="A3" s="149" t="s">
        <v>39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</row>
    <row r="4" spans="1:15" s="1" customFormat="1" x14ac:dyDescent="0.2">
      <c r="A4" s="149" t="s">
        <v>1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</row>
    <row r="5" spans="1:15" s="1" customFormat="1" x14ac:dyDescent="0.2">
      <c r="A5" s="69"/>
      <c r="B5" s="69"/>
      <c r="C5" s="69"/>
      <c r="D5" s="69"/>
      <c r="E5" s="69"/>
      <c r="F5" s="17"/>
      <c r="G5" s="17"/>
      <c r="H5" s="17"/>
      <c r="I5" s="17"/>
      <c r="J5" s="69"/>
      <c r="K5" s="69"/>
      <c r="L5" s="38"/>
      <c r="M5" s="37"/>
    </row>
    <row r="6" spans="1:15" s="1" customFormat="1" ht="15" customHeight="1" x14ac:dyDescent="0.2">
      <c r="A6" s="155" t="s">
        <v>2</v>
      </c>
      <c r="B6" s="157" t="s">
        <v>20</v>
      </c>
      <c r="C6" s="157"/>
      <c r="D6" s="158" t="s">
        <v>26</v>
      </c>
      <c r="E6" s="159"/>
      <c r="F6" s="159"/>
      <c r="G6" s="159"/>
      <c r="H6" s="159"/>
      <c r="I6" s="160"/>
      <c r="J6" s="157" t="s">
        <v>34</v>
      </c>
      <c r="K6" s="157"/>
      <c r="L6" s="157" t="s">
        <v>38</v>
      </c>
      <c r="M6" s="157"/>
    </row>
    <row r="7" spans="1:15" s="1" customFormat="1" x14ac:dyDescent="0.2">
      <c r="A7" s="156"/>
      <c r="B7" s="16" t="s">
        <v>40</v>
      </c>
      <c r="C7" s="71" t="s">
        <v>41</v>
      </c>
      <c r="D7" s="71" t="s">
        <v>25</v>
      </c>
      <c r="E7" s="71" t="s">
        <v>31</v>
      </c>
      <c r="F7" s="71" t="s">
        <v>32</v>
      </c>
      <c r="G7" s="71" t="s">
        <v>33</v>
      </c>
      <c r="H7" s="71" t="s">
        <v>43</v>
      </c>
      <c r="I7" s="71" t="s">
        <v>42</v>
      </c>
      <c r="J7" s="59" t="s">
        <v>3</v>
      </c>
      <c r="K7" s="71" t="s">
        <v>4</v>
      </c>
      <c r="L7" s="59" t="s">
        <v>3</v>
      </c>
      <c r="M7" s="71" t="s">
        <v>4</v>
      </c>
    </row>
    <row r="8" spans="1:15" s="1" customFormat="1" x14ac:dyDescent="0.2">
      <c r="A8" s="33" t="s">
        <v>5</v>
      </c>
      <c r="B8" s="57">
        <v>19067.685809999999</v>
      </c>
      <c r="C8" s="11">
        <v>109575.67799</v>
      </c>
      <c r="D8" s="11">
        <v>8357.1739199999993</v>
      </c>
      <c r="E8" s="11">
        <v>6700.9333999999999</v>
      </c>
      <c r="F8" s="11">
        <v>3062.28152</v>
      </c>
      <c r="G8" s="11">
        <v>27919.308550000002</v>
      </c>
      <c r="H8" s="11"/>
      <c r="I8" s="11">
        <f>+SUM(D8:H8)</f>
        <v>46039.697390000001</v>
      </c>
      <c r="J8" s="29">
        <f>+G8-B8</f>
        <v>8851.6227400000025</v>
      </c>
      <c r="K8" s="31">
        <f>+(G8/B8)-1</f>
        <v>0.46422113455203839</v>
      </c>
      <c r="L8" s="48">
        <f t="shared" ref="L8:L19" si="0">+I8-C8</f>
        <v>-63535.980599999995</v>
      </c>
      <c r="M8" s="60">
        <f t="shared" ref="M8:M19" si="1">+(I8/C8)-1</f>
        <v>-0.57983652727933266</v>
      </c>
      <c r="N8" s="9"/>
      <c r="O8" s="9"/>
    </row>
    <row r="9" spans="1:15" s="1" customFormat="1" x14ac:dyDescent="0.2">
      <c r="A9" s="33" t="s">
        <v>6</v>
      </c>
      <c r="B9" s="57">
        <v>152366.11705</v>
      </c>
      <c r="C9" s="11">
        <v>376086.11855999997</v>
      </c>
      <c r="D9" s="11">
        <v>63616.09345</v>
      </c>
      <c r="E9" s="11">
        <v>42269.201150000008</v>
      </c>
      <c r="F9" s="11">
        <v>81771.775869999998</v>
      </c>
      <c r="G9" s="11">
        <v>36705.152370000003</v>
      </c>
      <c r="H9" s="11"/>
      <c r="I9" s="11">
        <f t="shared" ref="I9:I19" si="2">+SUM(D9:H9)</f>
        <v>224362.22284</v>
      </c>
      <c r="J9" s="29">
        <f t="shared" ref="J9:J19" si="3">+G9-B9</f>
        <v>-115660.96468</v>
      </c>
      <c r="K9" s="31">
        <f t="shared" ref="K9:K19" si="4">+(G9/B9)-1</f>
        <v>-0.75909898420555699</v>
      </c>
      <c r="L9" s="48">
        <f t="shared" si="0"/>
        <v>-151723.89571999997</v>
      </c>
      <c r="M9" s="60">
        <f t="shared" si="1"/>
        <v>-0.40342859848413748</v>
      </c>
      <c r="N9" s="9"/>
      <c r="O9" s="9"/>
    </row>
    <row r="10" spans="1:15" s="1" customFormat="1" x14ac:dyDescent="0.2">
      <c r="A10" s="33" t="s">
        <v>7</v>
      </c>
      <c r="B10" s="57">
        <v>12472.293900000001</v>
      </c>
      <c r="C10" s="11">
        <v>80098.674960000004</v>
      </c>
      <c r="D10" s="11">
        <v>20808.387220000001</v>
      </c>
      <c r="E10" s="11">
        <v>17440.793570000002</v>
      </c>
      <c r="F10" s="11">
        <v>26119.840210000002</v>
      </c>
      <c r="G10" s="11">
        <v>14428.913060000001</v>
      </c>
      <c r="H10" s="11"/>
      <c r="I10" s="11">
        <f t="shared" si="2"/>
        <v>78797.93406</v>
      </c>
      <c r="J10" s="29">
        <f t="shared" si="3"/>
        <v>1956.6191600000002</v>
      </c>
      <c r="K10" s="31">
        <f t="shared" si="4"/>
        <v>0.15687724934063652</v>
      </c>
      <c r="L10" s="48">
        <f t="shared" si="0"/>
        <v>-1300.7409000000043</v>
      </c>
      <c r="M10" s="60">
        <f t="shared" si="1"/>
        <v>-1.6239231181409353E-2</v>
      </c>
      <c r="N10" s="9"/>
      <c r="O10" s="9"/>
    </row>
    <row r="11" spans="1:15" s="1" customFormat="1" x14ac:dyDescent="0.2">
      <c r="A11" s="33" t="s">
        <v>8</v>
      </c>
      <c r="B11" s="57">
        <v>54882.540869999997</v>
      </c>
      <c r="C11" s="11">
        <v>226704.21953</v>
      </c>
      <c r="D11" s="11">
        <v>42614.670359999996</v>
      </c>
      <c r="E11" s="11">
        <v>48472.335610000002</v>
      </c>
      <c r="F11" s="11">
        <v>58182.89458</v>
      </c>
      <c r="G11" s="11">
        <v>42774.118640000001</v>
      </c>
      <c r="H11" s="11"/>
      <c r="I11" s="11">
        <f t="shared" si="2"/>
        <v>192044.01918999999</v>
      </c>
      <c r="J11" s="29">
        <f t="shared" si="3"/>
        <v>-12108.422229999996</v>
      </c>
      <c r="K11" s="31">
        <f t="shared" si="4"/>
        <v>-0.22062430124511101</v>
      </c>
      <c r="L11" s="48">
        <f t="shared" si="0"/>
        <v>-34660.20034000001</v>
      </c>
      <c r="M11" s="60">
        <f t="shared" si="1"/>
        <v>-0.15288731904442299</v>
      </c>
      <c r="N11" s="9"/>
      <c r="O11" s="9"/>
    </row>
    <row r="12" spans="1:15" s="1" customFormat="1" x14ac:dyDescent="0.2">
      <c r="A12" s="33" t="s">
        <v>9</v>
      </c>
      <c r="B12" s="57">
        <v>18724.163619999999</v>
      </c>
      <c r="C12" s="11">
        <v>63012.888350000001</v>
      </c>
      <c r="D12" s="11">
        <v>4157.0747499999998</v>
      </c>
      <c r="E12" s="11">
        <v>9442.6026200000015</v>
      </c>
      <c r="F12" s="11">
        <v>2393.9086499999999</v>
      </c>
      <c r="G12" s="11">
        <v>4035.24604</v>
      </c>
      <c r="H12" s="11"/>
      <c r="I12" s="11">
        <f t="shared" si="2"/>
        <v>20028.832060000001</v>
      </c>
      <c r="J12" s="29">
        <f t="shared" si="3"/>
        <v>-14688.917579999999</v>
      </c>
      <c r="K12" s="31">
        <f t="shared" si="4"/>
        <v>-0.78448991784659483</v>
      </c>
      <c r="L12" s="48">
        <f t="shared" si="0"/>
        <v>-42984.05629</v>
      </c>
      <c r="M12" s="60">
        <f t="shared" si="1"/>
        <v>-0.68214705619029126</v>
      </c>
      <c r="N12" s="9"/>
      <c r="O12" s="9"/>
    </row>
    <row r="13" spans="1:15" s="1" customFormat="1" x14ac:dyDescent="0.2">
      <c r="A13" s="33" t="s">
        <v>10</v>
      </c>
      <c r="B13" s="57">
        <v>526.17895999999996</v>
      </c>
      <c r="C13" s="11">
        <v>5612.7939000000006</v>
      </c>
      <c r="D13" s="11">
        <v>44.856010000000005</v>
      </c>
      <c r="E13" s="11">
        <v>1315.2120300000001</v>
      </c>
      <c r="F13" s="11">
        <v>268.35431</v>
      </c>
      <c r="G13" s="11">
        <v>1611.6666400000001</v>
      </c>
      <c r="H13" s="11"/>
      <c r="I13" s="11">
        <f t="shared" si="2"/>
        <v>3240.0889900000002</v>
      </c>
      <c r="J13" s="29">
        <f t="shared" si="3"/>
        <v>1085.4876800000002</v>
      </c>
      <c r="K13" s="31">
        <f t="shared" si="4"/>
        <v>2.0629629128462308</v>
      </c>
      <c r="L13" s="48">
        <f t="shared" si="0"/>
        <v>-2372.7049100000004</v>
      </c>
      <c r="M13" s="60">
        <f t="shared" si="1"/>
        <v>-0.42273152235288747</v>
      </c>
      <c r="N13" s="9"/>
      <c r="O13" s="9"/>
    </row>
    <row r="14" spans="1:15" s="1" customFormat="1" x14ac:dyDescent="0.2">
      <c r="A14" s="33" t="s">
        <v>11</v>
      </c>
      <c r="B14" s="57">
        <v>911561.82135999994</v>
      </c>
      <c r="C14" s="11">
        <v>4714292.5769699998</v>
      </c>
      <c r="D14" s="11">
        <v>932219.08036000002</v>
      </c>
      <c r="E14" s="11">
        <v>682242.13361999998</v>
      </c>
      <c r="F14" s="11">
        <v>973775.69995999988</v>
      </c>
      <c r="G14" s="11">
        <v>778097.96759999997</v>
      </c>
      <c r="H14" s="11"/>
      <c r="I14" s="11">
        <f t="shared" si="2"/>
        <v>3366334.88154</v>
      </c>
      <c r="J14" s="29">
        <f t="shared" si="3"/>
        <v>-133463.85375999997</v>
      </c>
      <c r="K14" s="31">
        <f t="shared" si="4"/>
        <v>-0.14641229001986855</v>
      </c>
      <c r="L14" s="48">
        <f t="shared" si="0"/>
        <v>-1347957.6954299998</v>
      </c>
      <c r="M14" s="60">
        <f t="shared" si="1"/>
        <v>-0.28593000400844193</v>
      </c>
      <c r="N14" s="9"/>
      <c r="O14" s="9"/>
    </row>
    <row r="15" spans="1:15" s="1" customFormat="1" x14ac:dyDescent="0.2">
      <c r="A15" s="33" t="s">
        <v>12</v>
      </c>
      <c r="B15" s="57">
        <v>275357.61268000002</v>
      </c>
      <c r="C15" s="11">
        <v>1327089.1551399999</v>
      </c>
      <c r="D15" s="11">
        <v>206881.73553999999</v>
      </c>
      <c r="E15" s="11">
        <v>303255.80676000001</v>
      </c>
      <c r="F15" s="11">
        <v>237674.00820999997</v>
      </c>
      <c r="G15" s="11">
        <v>365311.11631999991</v>
      </c>
      <c r="H15" s="11"/>
      <c r="I15" s="11">
        <f t="shared" si="2"/>
        <v>1113122.66683</v>
      </c>
      <c r="J15" s="29">
        <f t="shared" si="3"/>
        <v>89953.503639999893</v>
      </c>
      <c r="K15" s="31">
        <f t="shared" si="4"/>
        <v>0.32667883326159242</v>
      </c>
      <c r="L15" s="48">
        <f t="shared" si="0"/>
        <v>-213966.48830999993</v>
      </c>
      <c r="M15" s="60">
        <f t="shared" si="1"/>
        <v>-0.16122992753069987</v>
      </c>
      <c r="N15" s="9"/>
      <c r="O15" s="9"/>
    </row>
    <row r="16" spans="1:15" s="1" customFormat="1" x14ac:dyDescent="0.2">
      <c r="A16" s="33" t="s">
        <v>13</v>
      </c>
      <c r="B16" s="57">
        <v>247291.82429000005</v>
      </c>
      <c r="C16" s="11">
        <v>1217766.4068600002</v>
      </c>
      <c r="D16" s="11">
        <v>200346.41239000001</v>
      </c>
      <c r="E16" s="11">
        <v>203209.44165999995</v>
      </c>
      <c r="F16" s="11">
        <v>243249.93322000004</v>
      </c>
      <c r="G16" s="11">
        <v>163463.83067000002</v>
      </c>
      <c r="H16" s="11"/>
      <c r="I16" s="11">
        <f t="shared" si="2"/>
        <v>810269.61794000003</v>
      </c>
      <c r="J16" s="29">
        <f t="shared" si="3"/>
        <v>-83827.993620000023</v>
      </c>
      <c r="K16" s="31">
        <f t="shared" si="4"/>
        <v>-0.33898408837687499</v>
      </c>
      <c r="L16" s="48">
        <f t="shared" si="0"/>
        <v>-407496.7889200002</v>
      </c>
      <c r="M16" s="60">
        <f t="shared" si="1"/>
        <v>-0.33462640012441058</v>
      </c>
      <c r="N16" s="9"/>
      <c r="O16" s="9"/>
    </row>
    <row r="17" spans="1:15" s="1" customFormat="1" x14ac:dyDescent="0.2">
      <c r="A17" s="33" t="s">
        <v>14</v>
      </c>
      <c r="B17" s="57">
        <v>213479.00951</v>
      </c>
      <c r="C17" s="11">
        <v>1236257.5504100001</v>
      </c>
      <c r="D17" s="11">
        <v>230580.15926999997</v>
      </c>
      <c r="E17" s="11">
        <v>168025.81545000002</v>
      </c>
      <c r="F17" s="11">
        <v>298698.24872999999</v>
      </c>
      <c r="G17" s="11">
        <v>239169.94832</v>
      </c>
      <c r="H17" s="11"/>
      <c r="I17" s="11">
        <f t="shared" si="2"/>
        <v>936474.1717699999</v>
      </c>
      <c r="J17" s="29">
        <f t="shared" si="3"/>
        <v>25690.938809999992</v>
      </c>
      <c r="K17" s="31">
        <f t="shared" si="4"/>
        <v>0.12034409785284561</v>
      </c>
      <c r="L17" s="48">
        <f t="shared" si="0"/>
        <v>-299783.37864000024</v>
      </c>
      <c r="M17" s="60">
        <f t="shared" si="1"/>
        <v>-0.24249265740830317</v>
      </c>
      <c r="N17" s="9"/>
      <c r="O17" s="9"/>
    </row>
    <row r="18" spans="1:15" s="1" customFormat="1" x14ac:dyDescent="0.2">
      <c r="A18" s="33" t="s">
        <v>15</v>
      </c>
      <c r="B18" s="57">
        <v>284285.43284999998</v>
      </c>
      <c r="C18" s="11">
        <v>1255999.14408</v>
      </c>
      <c r="D18" s="11">
        <v>216936.58836000002</v>
      </c>
      <c r="E18" s="11">
        <v>222131.42783</v>
      </c>
      <c r="F18" s="11">
        <v>265211.54595</v>
      </c>
      <c r="G18" s="11">
        <v>232468.25372000004</v>
      </c>
      <c r="H18" s="11"/>
      <c r="I18" s="11">
        <f t="shared" si="2"/>
        <v>936747.81586000009</v>
      </c>
      <c r="J18" s="29">
        <f t="shared" si="3"/>
        <v>-51817.179129999946</v>
      </c>
      <c r="K18" s="31">
        <f t="shared" si="4"/>
        <v>-0.18227166482125268</v>
      </c>
      <c r="L18" s="48">
        <f t="shared" si="0"/>
        <v>-319251.32821999991</v>
      </c>
      <c r="M18" s="60">
        <f t="shared" si="1"/>
        <v>-0.25418116702129334</v>
      </c>
      <c r="N18" s="9"/>
      <c r="O18" s="9"/>
    </row>
    <row r="19" spans="1:15" s="13" customFormat="1" x14ac:dyDescent="0.2">
      <c r="A19" s="16" t="s">
        <v>16</v>
      </c>
      <c r="B19" s="58">
        <v>2190014.6809</v>
      </c>
      <c r="C19" s="53">
        <v>10612495.20675</v>
      </c>
      <c r="D19" s="53">
        <v>1926562.2316300001</v>
      </c>
      <c r="E19" s="53">
        <v>1704505.7037</v>
      </c>
      <c r="F19" s="12">
        <v>2190408.4912100001</v>
      </c>
      <c r="G19" s="12">
        <v>1905985.52193</v>
      </c>
      <c r="H19" s="12"/>
      <c r="I19" s="11">
        <f t="shared" si="2"/>
        <v>7727461.9484700002</v>
      </c>
      <c r="J19" s="61">
        <f t="shared" si="3"/>
        <v>-284029.15896999999</v>
      </c>
      <c r="K19" s="19">
        <f t="shared" si="4"/>
        <v>-0.12969281048530523</v>
      </c>
      <c r="L19" s="62">
        <f t="shared" si="0"/>
        <v>-2885033.2582799997</v>
      </c>
      <c r="M19" s="63">
        <f t="shared" si="1"/>
        <v>-0.27185249105648557</v>
      </c>
      <c r="N19" s="67"/>
      <c r="O19" s="67"/>
    </row>
    <row r="20" spans="1:15" s="1" customFormat="1" x14ac:dyDescent="0.2">
      <c r="B20" s="3"/>
      <c r="C20" s="3"/>
      <c r="D20" s="3"/>
      <c r="E20" s="3"/>
      <c r="F20" s="4"/>
      <c r="G20" s="4"/>
      <c r="H20" s="4"/>
      <c r="I20" s="4"/>
      <c r="L20" s="38"/>
      <c r="M20" s="37"/>
      <c r="N20" s="9"/>
      <c r="O20" s="9"/>
    </row>
    <row r="21" spans="1:15" s="1" customFormat="1" x14ac:dyDescent="0.2">
      <c r="A21" s="1" t="s">
        <v>17</v>
      </c>
      <c r="B21" s="5"/>
      <c r="C21" s="5"/>
      <c r="D21" s="5"/>
      <c r="E21" s="5"/>
      <c r="F21" s="4"/>
      <c r="G21" s="4"/>
      <c r="H21" s="4"/>
      <c r="I21" s="15"/>
      <c r="J21" s="9"/>
      <c r="L21" s="38"/>
      <c r="M21" s="37"/>
      <c r="N21" s="9"/>
      <c r="O21" s="9"/>
    </row>
    <row r="22" spans="1:15" s="1" customFormat="1" x14ac:dyDescent="0.2">
      <c r="A22" s="1" t="s">
        <v>18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9"/>
      <c r="O22" s="9"/>
    </row>
    <row r="23" spans="1:15" s="1" customFormat="1" x14ac:dyDescent="0.2">
      <c r="A23" s="1" t="s">
        <v>19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9"/>
      <c r="O23" s="9"/>
    </row>
    <row r="24" spans="1:15" s="1" customFormat="1" x14ac:dyDescent="0.2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</row>
    <row r="25" spans="1:15" x14ac:dyDescent="0.2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</row>
    <row r="26" spans="1:15" x14ac:dyDescent="0.2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</row>
    <row r="27" spans="1:15" s="1" customFormat="1" x14ac:dyDescent="0.2">
      <c r="A27" s="149" t="s">
        <v>0</v>
      </c>
      <c r="B27" s="149"/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/>
    </row>
    <row r="28" spans="1:15" s="1" customFormat="1" x14ac:dyDescent="0.2">
      <c r="A28" s="149" t="s">
        <v>39</v>
      </c>
      <c r="B28" s="149"/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</row>
    <row r="29" spans="1:15" s="1" customFormat="1" x14ac:dyDescent="0.2">
      <c r="A29" s="149" t="s">
        <v>1</v>
      </c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</row>
    <row r="30" spans="1:15" s="1" customFormat="1" x14ac:dyDescent="0.2">
      <c r="A30" s="69"/>
      <c r="B30" s="69"/>
      <c r="C30" s="69"/>
      <c r="D30" s="69"/>
      <c r="E30" s="69"/>
      <c r="F30" s="17"/>
      <c r="G30" s="17"/>
      <c r="H30" s="17"/>
      <c r="I30" s="17"/>
      <c r="J30" s="69"/>
      <c r="L30" s="38"/>
      <c r="M30" s="37"/>
    </row>
    <row r="31" spans="1:15" s="1" customFormat="1" ht="15" customHeight="1" x14ac:dyDescent="0.2">
      <c r="A31" s="150" t="s">
        <v>2</v>
      </c>
      <c r="B31" s="153" t="s">
        <v>21</v>
      </c>
      <c r="C31" s="154"/>
      <c r="D31" s="158" t="s">
        <v>27</v>
      </c>
      <c r="E31" s="159"/>
      <c r="F31" s="159"/>
      <c r="G31" s="159"/>
      <c r="H31" s="159"/>
      <c r="I31" s="160"/>
      <c r="J31" s="157" t="s">
        <v>34</v>
      </c>
      <c r="K31" s="157"/>
      <c r="L31" s="157" t="s">
        <v>38</v>
      </c>
      <c r="M31" s="157"/>
    </row>
    <row r="32" spans="1:15" s="1" customFormat="1" x14ac:dyDescent="0.2">
      <c r="A32" s="151"/>
      <c r="B32" s="16" t="s">
        <v>40</v>
      </c>
      <c r="C32" s="71" t="s">
        <v>41</v>
      </c>
      <c r="D32" s="70" t="s">
        <v>25</v>
      </c>
      <c r="E32" s="70" t="s">
        <v>31</v>
      </c>
      <c r="F32" s="71" t="s">
        <v>32</v>
      </c>
      <c r="G32" s="71" t="s">
        <v>33</v>
      </c>
      <c r="H32" s="71" t="s">
        <v>43</v>
      </c>
      <c r="I32" s="71" t="s">
        <v>42</v>
      </c>
      <c r="J32" s="47" t="s">
        <v>3</v>
      </c>
      <c r="K32" s="70" t="s">
        <v>4</v>
      </c>
      <c r="L32" s="47" t="s">
        <v>3</v>
      </c>
      <c r="M32" s="70" t="s">
        <v>4</v>
      </c>
    </row>
    <row r="33" spans="1:13" s="1" customFormat="1" x14ac:dyDescent="0.2">
      <c r="A33" s="21" t="s">
        <v>5</v>
      </c>
      <c r="B33" s="21">
        <v>2060.73533</v>
      </c>
      <c r="C33" s="11">
        <v>8541.72343</v>
      </c>
      <c r="D33" s="11">
        <v>0</v>
      </c>
      <c r="E33" s="11">
        <v>466.58059000000003</v>
      </c>
      <c r="F33" s="48">
        <v>114.91574</v>
      </c>
      <c r="G33" s="48">
        <v>4487.7101600000005</v>
      </c>
      <c r="H33" s="48"/>
      <c r="I33" s="48">
        <f>+SUM(D33:H33)</f>
        <v>5069.2064900000005</v>
      </c>
      <c r="J33" s="65">
        <f>+G33-B33</f>
        <v>2426.9748300000006</v>
      </c>
      <c r="K33" s="31">
        <f>+(G33/B33)-1</f>
        <v>1.1777227258000185</v>
      </c>
      <c r="L33" s="51">
        <f t="shared" ref="L33:L44" si="5">+I33-C33</f>
        <v>-3472.5169399999995</v>
      </c>
      <c r="M33" s="52">
        <f>+(I33/C33)-1</f>
        <v>-0.40653586696613508</v>
      </c>
    </row>
    <row r="34" spans="1:13" s="1" customFormat="1" x14ac:dyDescent="0.2">
      <c r="A34" s="21" t="s">
        <v>6</v>
      </c>
      <c r="B34" s="21">
        <v>32465.032320000002</v>
      </c>
      <c r="C34" s="11">
        <v>63665.052320000003</v>
      </c>
      <c r="D34" s="11">
        <v>0</v>
      </c>
      <c r="E34" s="11">
        <v>1200</v>
      </c>
      <c r="F34" s="48">
        <v>9000.01</v>
      </c>
      <c r="G34" s="48">
        <v>180.01</v>
      </c>
      <c r="H34" s="48"/>
      <c r="I34" s="48">
        <f t="shared" ref="I34:I44" si="6">+SUM(D34:H34)</f>
        <v>10380.02</v>
      </c>
      <c r="J34" s="65">
        <f t="shared" ref="J34:J44" si="7">+G34-B34</f>
        <v>-32285.022320000004</v>
      </c>
      <c r="K34" s="31">
        <f t="shared" ref="K34:K44" si="8">+(G34/B34)-1</f>
        <v>-0.99445526503021209</v>
      </c>
      <c r="L34" s="51">
        <f t="shared" si="5"/>
        <v>-53285.032319999998</v>
      </c>
      <c r="M34" s="52">
        <f>+(I34/C34)-1</f>
        <v>-0.83695890254158833</v>
      </c>
    </row>
    <row r="35" spans="1:13" s="1" customFormat="1" x14ac:dyDescent="0.2">
      <c r="A35" s="21" t="s">
        <v>7</v>
      </c>
      <c r="B35" s="21">
        <v>2872.2938300000001</v>
      </c>
      <c r="C35" s="11">
        <v>19558.775900000001</v>
      </c>
      <c r="D35" s="11">
        <v>6783.7250000000004</v>
      </c>
      <c r="E35" s="11">
        <v>4222.4154699999999</v>
      </c>
      <c r="F35" s="29">
        <v>3658.84</v>
      </c>
      <c r="G35" s="29">
        <v>3299.0893500000002</v>
      </c>
      <c r="H35" s="29"/>
      <c r="I35" s="48">
        <f t="shared" si="6"/>
        <v>17964.069820000001</v>
      </c>
      <c r="J35" s="65">
        <f t="shared" si="7"/>
        <v>426.79552000000012</v>
      </c>
      <c r="K35" s="31">
        <f t="shared" si="8"/>
        <v>0.14859048038271205</v>
      </c>
      <c r="L35" s="51">
        <f t="shared" si="5"/>
        <v>-1594.7060799999999</v>
      </c>
      <c r="M35" s="52">
        <f>+(I35/C35)-1</f>
        <v>-8.1534043242450616E-2</v>
      </c>
    </row>
    <row r="36" spans="1:13" s="1" customFormat="1" x14ac:dyDescent="0.2">
      <c r="A36" s="21" t="s">
        <v>8</v>
      </c>
      <c r="B36" s="21">
        <v>11629.342630000001</v>
      </c>
      <c r="C36" s="11">
        <v>61319.674279999992</v>
      </c>
      <c r="D36" s="11">
        <v>9267.3879699999998</v>
      </c>
      <c r="E36" s="11">
        <v>17845.888910000001</v>
      </c>
      <c r="F36" s="29">
        <v>13908.15733</v>
      </c>
      <c r="G36" s="29">
        <v>12538.565720000001</v>
      </c>
      <c r="H36" s="29"/>
      <c r="I36" s="48">
        <f t="shared" si="6"/>
        <v>53559.999929999998</v>
      </c>
      <c r="J36" s="65">
        <f t="shared" si="7"/>
        <v>909.2230899999995</v>
      </c>
      <c r="K36" s="31">
        <f t="shared" si="8"/>
        <v>7.8183532717876369E-2</v>
      </c>
      <c r="L36" s="51">
        <f t="shared" si="5"/>
        <v>-7759.6743499999939</v>
      </c>
      <c r="M36" s="52">
        <f>+(I36/C36)-1</f>
        <v>-0.12654461135210049</v>
      </c>
    </row>
    <row r="37" spans="1:13" s="1" customFormat="1" x14ac:dyDescent="0.2">
      <c r="A37" s="21" t="s">
        <v>9</v>
      </c>
      <c r="B37" s="21">
        <v>0</v>
      </c>
      <c r="C37" s="11">
        <v>0</v>
      </c>
      <c r="D37" s="11">
        <v>0</v>
      </c>
      <c r="E37" s="11">
        <v>0</v>
      </c>
      <c r="F37" s="29">
        <v>0</v>
      </c>
      <c r="G37" s="29">
        <v>0</v>
      </c>
      <c r="H37" s="29"/>
      <c r="I37" s="48">
        <f t="shared" si="6"/>
        <v>0</v>
      </c>
      <c r="J37" s="65">
        <f t="shared" si="7"/>
        <v>0</v>
      </c>
      <c r="K37" s="31">
        <v>0</v>
      </c>
      <c r="L37" s="51">
        <f t="shared" si="5"/>
        <v>0</v>
      </c>
      <c r="M37" s="52">
        <v>0</v>
      </c>
    </row>
    <row r="38" spans="1:13" s="1" customFormat="1" x14ac:dyDescent="0.2">
      <c r="A38" s="21" t="s">
        <v>10</v>
      </c>
      <c r="B38" s="21">
        <v>20</v>
      </c>
      <c r="C38" s="11">
        <v>50</v>
      </c>
      <c r="D38" s="11">
        <v>0</v>
      </c>
      <c r="E38" s="11">
        <v>0</v>
      </c>
      <c r="F38" s="29">
        <v>0</v>
      </c>
      <c r="G38" s="29">
        <v>20</v>
      </c>
      <c r="H38" s="29"/>
      <c r="I38" s="48">
        <f t="shared" si="6"/>
        <v>20</v>
      </c>
      <c r="J38" s="65">
        <f t="shared" si="7"/>
        <v>0</v>
      </c>
      <c r="K38" s="31">
        <f t="shared" si="8"/>
        <v>0</v>
      </c>
      <c r="L38" s="51">
        <f t="shared" si="5"/>
        <v>-30</v>
      </c>
      <c r="M38" s="52">
        <f t="shared" ref="M38:M44" si="9">+(I38/C38)-1</f>
        <v>-0.6</v>
      </c>
    </row>
    <row r="39" spans="1:13" s="1" customFormat="1" x14ac:dyDescent="0.2">
      <c r="A39" s="21" t="s">
        <v>11</v>
      </c>
      <c r="B39" s="21">
        <v>17261.066569999999</v>
      </c>
      <c r="C39" s="11">
        <v>91579.353109999996</v>
      </c>
      <c r="D39" s="11">
        <v>15117.322320000001</v>
      </c>
      <c r="E39" s="11">
        <v>5158.4487199999994</v>
      </c>
      <c r="F39" s="29">
        <v>102170.91464</v>
      </c>
      <c r="G39" s="29">
        <v>23758.460660000001</v>
      </c>
      <c r="H39" s="29"/>
      <c r="I39" s="48">
        <f t="shared" si="6"/>
        <v>146205.14634000001</v>
      </c>
      <c r="J39" s="65">
        <f t="shared" si="7"/>
        <v>6497.3940900000016</v>
      </c>
      <c r="K39" s="31">
        <f t="shared" si="8"/>
        <v>0.37641903897714957</v>
      </c>
      <c r="L39" s="51">
        <f t="shared" si="5"/>
        <v>54625.79323000001</v>
      </c>
      <c r="M39" s="52">
        <f t="shared" si="9"/>
        <v>0.59648590402671409</v>
      </c>
    </row>
    <row r="40" spans="1:13" s="1" customFormat="1" x14ac:dyDescent="0.2">
      <c r="A40" s="21" t="s">
        <v>12</v>
      </c>
      <c r="B40" s="21">
        <v>58961.424619999998</v>
      </c>
      <c r="C40" s="11">
        <v>266387.98433000001</v>
      </c>
      <c r="D40" s="11">
        <v>93927.40959000001</v>
      </c>
      <c r="E40" s="11">
        <v>123490.07839</v>
      </c>
      <c r="F40" s="29">
        <v>38069.513800000001</v>
      </c>
      <c r="G40" s="29">
        <v>51148.960890000002</v>
      </c>
      <c r="H40" s="29"/>
      <c r="I40" s="48">
        <f t="shared" si="6"/>
        <v>306635.96266999998</v>
      </c>
      <c r="J40" s="65">
        <f t="shared" si="7"/>
        <v>-7812.4637299999958</v>
      </c>
      <c r="K40" s="31">
        <f t="shared" si="8"/>
        <v>-0.13250127147283974</v>
      </c>
      <c r="L40" s="51">
        <f t="shared" si="5"/>
        <v>40247.978339999972</v>
      </c>
      <c r="M40" s="52">
        <f t="shared" si="9"/>
        <v>0.15108781441936592</v>
      </c>
    </row>
    <row r="41" spans="1:13" s="1" customFormat="1" x14ac:dyDescent="0.2">
      <c r="A41" s="21" t="s">
        <v>13</v>
      </c>
      <c r="B41" s="21">
        <v>24164.017829999997</v>
      </c>
      <c r="C41" s="11">
        <v>129674.75191000001</v>
      </c>
      <c r="D41" s="11">
        <v>28656.090600000003</v>
      </c>
      <c r="E41" s="11">
        <v>29912.683390000002</v>
      </c>
      <c r="F41" s="29">
        <v>30463.991329999997</v>
      </c>
      <c r="G41" s="29">
        <v>26609.327440000001</v>
      </c>
      <c r="H41" s="29"/>
      <c r="I41" s="48">
        <f t="shared" si="6"/>
        <v>115642.09276</v>
      </c>
      <c r="J41" s="65">
        <f t="shared" si="7"/>
        <v>2445.3096100000039</v>
      </c>
      <c r="K41" s="31">
        <f t="shared" si="8"/>
        <v>0.10119631706959398</v>
      </c>
      <c r="L41" s="51">
        <f t="shared" si="5"/>
        <v>-14032.659150000007</v>
      </c>
      <c r="M41" s="52">
        <f t="shared" si="9"/>
        <v>-0.10821427412284002</v>
      </c>
    </row>
    <row r="42" spans="1:13" s="1" customFormat="1" x14ac:dyDescent="0.2">
      <c r="A42" s="21" t="s">
        <v>14</v>
      </c>
      <c r="B42" s="21">
        <v>1388.6012800000001</v>
      </c>
      <c r="C42" s="11">
        <v>14074.027760000001</v>
      </c>
      <c r="D42" s="11">
        <v>1271.0894699999999</v>
      </c>
      <c r="E42" s="11">
        <v>991.96246999999994</v>
      </c>
      <c r="F42" s="29">
        <v>2816.5993199999998</v>
      </c>
      <c r="G42" s="29">
        <v>714.71983999999998</v>
      </c>
      <c r="H42" s="29"/>
      <c r="I42" s="48">
        <f t="shared" si="6"/>
        <v>5794.3710999999994</v>
      </c>
      <c r="J42" s="65">
        <f t="shared" si="7"/>
        <v>-673.88144000000011</v>
      </c>
      <c r="K42" s="31">
        <f t="shared" si="8"/>
        <v>-0.4852951309392427</v>
      </c>
      <c r="L42" s="51">
        <f t="shared" si="5"/>
        <v>-8279.6566600000006</v>
      </c>
      <c r="M42" s="52">
        <f t="shared" si="9"/>
        <v>-0.5882933301816935</v>
      </c>
    </row>
    <row r="43" spans="1:13" s="1" customFormat="1" x14ac:dyDescent="0.2">
      <c r="A43" s="21" t="s">
        <v>15</v>
      </c>
      <c r="B43" s="21">
        <v>52407.79636</v>
      </c>
      <c r="C43" s="11">
        <v>196910.47242000003</v>
      </c>
      <c r="D43" s="11">
        <v>30074.781449999999</v>
      </c>
      <c r="E43" s="11">
        <v>30264.142350000002</v>
      </c>
      <c r="F43" s="29">
        <v>45196.799129999999</v>
      </c>
      <c r="G43" s="29">
        <v>37424.959860000003</v>
      </c>
      <c r="H43" s="29"/>
      <c r="I43" s="48">
        <f t="shared" si="6"/>
        <v>142960.68278999999</v>
      </c>
      <c r="J43" s="65">
        <f t="shared" si="7"/>
        <v>-14982.836499999998</v>
      </c>
      <c r="K43" s="31">
        <f t="shared" si="8"/>
        <v>-0.2858894580699366</v>
      </c>
      <c r="L43" s="51">
        <f t="shared" si="5"/>
        <v>-53949.789630000043</v>
      </c>
      <c r="M43" s="52">
        <f t="shared" si="9"/>
        <v>-0.27398131225305211</v>
      </c>
    </row>
    <row r="44" spans="1:13" s="13" customFormat="1" x14ac:dyDescent="0.2">
      <c r="A44" s="18" t="s">
        <v>16</v>
      </c>
      <c r="B44" s="22">
        <v>203230.31076999998</v>
      </c>
      <c r="C44" s="53">
        <v>851761.81545999984</v>
      </c>
      <c r="D44" s="53">
        <v>185097.80639999997</v>
      </c>
      <c r="E44" s="53">
        <v>213552.20028999995</v>
      </c>
      <c r="F44" s="32">
        <v>245399.74128999998</v>
      </c>
      <c r="G44" s="32">
        <v>160181.80392000001</v>
      </c>
      <c r="H44" s="32"/>
      <c r="I44" s="48">
        <f t="shared" si="6"/>
        <v>804231.55189999996</v>
      </c>
      <c r="J44" s="66">
        <f t="shared" si="7"/>
        <v>-43048.506849999976</v>
      </c>
      <c r="K44" s="19">
        <f t="shared" si="8"/>
        <v>-0.21182129125767502</v>
      </c>
      <c r="L44" s="54">
        <f t="shared" si="5"/>
        <v>-47530.263559999876</v>
      </c>
      <c r="M44" s="55">
        <f t="shared" si="9"/>
        <v>-5.580229437067552E-2</v>
      </c>
    </row>
    <row r="45" spans="1:13" s="1" customFormat="1" x14ac:dyDescent="0.2">
      <c r="B45" s="5"/>
      <c r="C45" s="5"/>
      <c r="D45" s="5"/>
      <c r="E45" s="5"/>
      <c r="F45" s="4"/>
      <c r="G45" s="4"/>
      <c r="H45" s="4"/>
      <c r="I45" s="4"/>
      <c r="K45" s="6"/>
      <c r="L45" s="38"/>
      <c r="M45" s="37"/>
    </row>
    <row r="46" spans="1:13" s="1" customFormat="1" x14ac:dyDescent="0.2">
      <c r="A46" s="1" t="s">
        <v>17</v>
      </c>
      <c r="B46" s="5"/>
      <c r="C46" s="5"/>
      <c r="D46" s="5"/>
      <c r="E46" s="5"/>
      <c r="F46" s="4"/>
      <c r="G46" s="4"/>
      <c r="H46" s="4"/>
      <c r="I46" s="4"/>
      <c r="K46" s="6"/>
      <c r="L46" s="38"/>
      <c r="M46" s="37"/>
    </row>
    <row r="47" spans="1:13" s="1" customFormat="1" x14ac:dyDescent="0.2">
      <c r="A47" s="1" t="s">
        <v>18</v>
      </c>
      <c r="B47" s="5"/>
      <c r="C47" s="5"/>
      <c r="D47" s="5"/>
      <c r="E47" s="5"/>
      <c r="F47" s="4"/>
      <c r="G47" s="4"/>
      <c r="H47" s="4"/>
      <c r="I47" s="4"/>
      <c r="K47" s="7"/>
      <c r="L47" s="38"/>
      <c r="M47" s="37"/>
    </row>
    <row r="48" spans="1:13" s="1" customFormat="1" x14ac:dyDescent="0.2">
      <c r="A48" s="1" t="s">
        <v>19</v>
      </c>
      <c r="B48" s="5"/>
      <c r="C48" s="5"/>
      <c r="D48" s="5"/>
      <c r="E48" s="5"/>
      <c r="F48" s="4"/>
      <c r="G48" s="4"/>
      <c r="H48" s="4"/>
      <c r="I48" s="64"/>
      <c r="K48" s="7"/>
      <c r="L48" s="38"/>
      <c r="M48" s="37"/>
    </row>
    <row r="49" spans="1:13" x14ac:dyDescent="0.2">
      <c r="G49" s="72"/>
      <c r="H49" s="72"/>
    </row>
    <row r="51" spans="1:13" s="1" customFormat="1" x14ac:dyDescent="0.2">
      <c r="A51" s="149" t="s">
        <v>0</v>
      </c>
      <c r="B51" s="149"/>
      <c r="C51" s="149"/>
      <c r="D51" s="149"/>
      <c r="E51" s="149"/>
      <c r="F51" s="149"/>
      <c r="G51" s="149"/>
      <c r="H51" s="149"/>
      <c r="I51" s="149"/>
      <c r="J51" s="149"/>
      <c r="K51" s="149"/>
      <c r="L51" s="149"/>
      <c r="M51" s="149"/>
    </row>
    <row r="52" spans="1:13" s="1" customFormat="1" x14ac:dyDescent="0.2">
      <c r="A52" s="149" t="s">
        <v>39</v>
      </c>
      <c r="B52" s="149"/>
      <c r="C52" s="149"/>
      <c r="D52" s="149"/>
      <c r="E52" s="149"/>
      <c r="F52" s="149"/>
      <c r="G52" s="149"/>
      <c r="H52" s="149"/>
      <c r="I52" s="149"/>
      <c r="J52" s="149"/>
      <c r="K52" s="149"/>
      <c r="L52" s="149"/>
      <c r="M52" s="149"/>
    </row>
    <row r="53" spans="1:13" s="1" customFormat="1" x14ac:dyDescent="0.2">
      <c r="A53" s="149" t="s">
        <v>1</v>
      </c>
      <c r="B53" s="149"/>
      <c r="C53" s="149"/>
      <c r="D53" s="149"/>
      <c r="E53" s="149"/>
      <c r="F53" s="149"/>
      <c r="G53" s="149"/>
      <c r="H53" s="149"/>
      <c r="I53" s="149"/>
      <c r="J53" s="149"/>
      <c r="K53" s="149"/>
      <c r="L53" s="149"/>
      <c r="M53" s="149"/>
    </row>
    <row r="54" spans="1:13" s="1" customFormat="1" x14ac:dyDescent="0.2">
      <c r="A54" s="69"/>
      <c r="B54" s="69"/>
      <c r="C54" s="69"/>
      <c r="D54" s="69"/>
      <c r="E54" s="69"/>
      <c r="F54" s="17"/>
      <c r="G54" s="17"/>
      <c r="H54" s="17"/>
      <c r="I54" s="17"/>
      <c r="J54" s="69"/>
      <c r="L54" s="38"/>
      <c r="M54" s="37"/>
    </row>
    <row r="55" spans="1:13" s="1" customFormat="1" ht="15" customHeight="1" x14ac:dyDescent="0.2">
      <c r="A55" s="150" t="s">
        <v>2</v>
      </c>
      <c r="B55" s="152" t="s">
        <v>22</v>
      </c>
      <c r="C55" s="152"/>
      <c r="D55" s="158" t="s">
        <v>28</v>
      </c>
      <c r="E55" s="159"/>
      <c r="F55" s="159"/>
      <c r="G55" s="159"/>
      <c r="H55" s="159"/>
      <c r="I55" s="160"/>
      <c r="J55" s="152" t="s">
        <v>34</v>
      </c>
      <c r="K55" s="152"/>
      <c r="L55" s="157" t="s">
        <v>38</v>
      </c>
      <c r="M55" s="157"/>
    </row>
    <row r="56" spans="1:13" s="1" customFormat="1" x14ac:dyDescent="0.2">
      <c r="A56" s="151"/>
      <c r="B56" s="16" t="s">
        <v>40</v>
      </c>
      <c r="C56" s="71" t="s">
        <v>41</v>
      </c>
      <c r="D56" s="70" t="s">
        <v>25</v>
      </c>
      <c r="E56" s="70" t="s">
        <v>31</v>
      </c>
      <c r="F56" s="71" t="s">
        <v>32</v>
      </c>
      <c r="G56" s="71" t="s">
        <v>33</v>
      </c>
      <c r="H56" s="71" t="s">
        <v>43</v>
      </c>
      <c r="I56" s="71" t="s">
        <v>42</v>
      </c>
      <c r="J56" s="47" t="s">
        <v>3</v>
      </c>
      <c r="K56" s="70" t="s">
        <v>4</v>
      </c>
      <c r="L56" s="47" t="s">
        <v>3</v>
      </c>
      <c r="M56" s="70" t="s">
        <v>4</v>
      </c>
    </row>
    <row r="57" spans="1:13" s="1" customFormat="1" x14ac:dyDescent="0.2">
      <c r="A57" s="21" t="s">
        <v>5</v>
      </c>
      <c r="B57" s="21">
        <v>17006.95048</v>
      </c>
      <c r="C57" s="21">
        <v>101033.95456</v>
      </c>
      <c r="D57" s="21">
        <v>8357.1739199999993</v>
      </c>
      <c r="E57" s="21">
        <v>6234.3528099999994</v>
      </c>
      <c r="F57" s="33">
        <v>2947.3657799999996</v>
      </c>
      <c r="G57" s="33">
        <v>23431.598389999999</v>
      </c>
      <c r="H57" s="33"/>
      <c r="I57" s="33">
        <f>+SUM(D57:H57)</f>
        <v>40970.490899999997</v>
      </c>
      <c r="J57" s="34">
        <f>+G57-B57</f>
        <v>6424.6479099999997</v>
      </c>
      <c r="K57" s="31">
        <f>+(G57/B57)-1</f>
        <v>0.37776601499224216</v>
      </c>
      <c r="L57" s="51">
        <f t="shared" ref="L57:L68" si="10">+I57-C57</f>
        <v>-60063.463660000001</v>
      </c>
      <c r="M57" s="52">
        <f t="shared" ref="M57:M68" si="11">+(I57/C57)-1</f>
        <v>-0.59448790183037659</v>
      </c>
    </row>
    <row r="58" spans="1:13" s="1" customFormat="1" x14ac:dyDescent="0.2">
      <c r="A58" s="21" t="s">
        <v>6</v>
      </c>
      <c r="B58" s="21">
        <v>119901.08473</v>
      </c>
      <c r="C58" s="21">
        <v>312421.06624000001</v>
      </c>
      <c r="D58" s="21">
        <v>63616.09345</v>
      </c>
      <c r="E58" s="21">
        <v>41069.201150000008</v>
      </c>
      <c r="F58" s="33">
        <v>72771.765870000003</v>
      </c>
      <c r="G58" s="33">
        <v>36525.142370000001</v>
      </c>
      <c r="H58" s="33"/>
      <c r="I58" s="33">
        <f t="shared" ref="I58:I68" si="12">+SUM(D58:H58)</f>
        <v>213982.20284000004</v>
      </c>
      <c r="J58" s="34">
        <f t="shared" ref="J58:J68" si="13">+G58-B58</f>
        <v>-83375.942360000001</v>
      </c>
      <c r="K58" s="31">
        <f t="shared" ref="K58:K68" si="14">+(G58/B58)-1</f>
        <v>-0.69537271116229382</v>
      </c>
      <c r="L58" s="51">
        <f t="shared" si="10"/>
        <v>-98438.863399999973</v>
      </c>
      <c r="M58" s="52">
        <f t="shared" si="11"/>
        <v>-0.3150839493146721</v>
      </c>
    </row>
    <row r="59" spans="1:13" s="1" customFormat="1" x14ac:dyDescent="0.2">
      <c r="A59" s="21" t="s">
        <v>7</v>
      </c>
      <c r="B59" s="21">
        <v>9600.0000700000001</v>
      </c>
      <c r="C59" s="21">
        <v>60539.899060000003</v>
      </c>
      <c r="D59" s="21">
        <v>14024.66222</v>
      </c>
      <c r="E59" s="21">
        <v>13218.3781</v>
      </c>
      <c r="F59" s="33">
        <v>22461.000210000002</v>
      </c>
      <c r="G59" s="33">
        <v>11129.823710000001</v>
      </c>
      <c r="H59" s="33"/>
      <c r="I59" s="33">
        <f t="shared" si="12"/>
        <v>60833.864239999995</v>
      </c>
      <c r="J59" s="34">
        <f t="shared" si="13"/>
        <v>1529.8236400000005</v>
      </c>
      <c r="K59" s="31">
        <f t="shared" si="14"/>
        <v>0.15935662800469141</v>
      </c>
      <c r="L59" s="51">
        <f t="shared" si="10"/>
        <v>293.96517999999196</v>
      </c>
      <c r="M59" s="52">
        <f t="shared" si="11"/>
        <v>4.8557262989263883E-3</v>
      </c>
    </row>
    <row r="60" spans="1:13" s="1" customFormat="1" x14ac:dyDescent="0.2">
      <c r="A60" s="21" t="s">
        <v>8</v>
      </c>
      <c r="B60" s="21">
        <v>43253.198239999998</v>
      </c>
      <c r="C60" s="21">
        <v>165384.54525</v>
      </c>
      <c r="D60" s="21">
        <v>33347.28239</v>
      </c>
      <c r="E60" s="21">
        <v>30626.446700000004</v>
      </c>
      <c r="F60" s="33">
        <v>44274.737249999998</v>
      </c>
      <c r="G60" s="33">
        <v>30235.552920000002</v>
      </c>
      <c r="H60" s="33"/>
      <c r="I60" s="33">
        <f t="shared" si="12"/>
        <v>138484.01926000003</v>
      </c>
      <c r="J60" s="34">
        <f t="shared" si="13"/>
        <v>-13017.645319999996</v>
      </c>
      <c r="K60" s="31">
        <f t="shared" si="14"/>
        <v>-0.30096376336770969</v>
      </c>
      <c r="L60" s="51">
        <f t="shared" si="10"/>
        <v>-26900.525989999966</v>
      </c>
      <c r="M60" s="52">
        <f t="shared" si="11"/>
        <v>-0.16265441217216736</v>
      </c>
    </row>
    <row r="61" spans="1:13" s="1" customFormat="1" x14ac:dyDescent="0.2">
      <c r="A61" s="21" t="s">
        <v>9</v>
      </c>
      <c r="B61" s="21">
        <v>18724.163619999999</v>
      </c>
      <c r="C61" s="21">
        <v>63012.888350000001</v>
      </c>
      <c r="D61" s="21">
        <v>4157.0747499999998</v>
      </c>
      <c r="E61" s="21">
        <v>9442.6026200000015</v>
      </c>
      <c r="F61" s="33">
        <v>2393.9086499999999</v>
      </c>
      <c r="G61" s="33">
        <v>4035.24604</v>
      </c>
      <c r="H61" s="33"/>
      <c r="I61" s="33">
        <f t="shared" si="12"/>
        <v>20028.832060000001</v>
      </c>
      <c r="J61" s="34">
        <f t="shared" si="13"/>
        <v>-14688.917579999999</v>
      </c>
      <c r="K61" s="31">
        <f t="shared" si="14"/>
        <v>-0.78448991784659483</v>
      </c>
      <c r="L61" s="51">
        <f t="shared" si="10"/>
        <v>-42984.05629</v>
      </c>
      <c r="M61" s="52">
        <f t="shared" si="11"/>
        <v>-0.68214705619029126</v>
      </c>
    </row>
    <row r="62" spans="1:13" s="1" customFormat="1" x14ac:dyDescent="0.2">
      <c r="A62" s="21" t="s">
        <v>10</v>
      </c>
      <c r="B62" s="21">
        <v>506.17896000000002</v>
      </c>
      <c r="C62" s="21">
        <v>5562.7939000000006</v>
      </c>
      <c r="D62" s="21">
        <v>44.856010000000005</v>
      </c>
      <c r="E62" s="21">
        <v>1315.2120300000001</v>
      </c>
      <c r="F62" s="33">
        <v>268.35431</v>
      </c>
      <c r="G62" s="33">
        <v>1591.6666400000001</v>
      </c>
      <c r="H62" s="33"/>
      <c r="I62" s="33">
        <f t="shared" si="12"/>
        <v>3220.0889900000002</v>
      </c>
      <c r="J62" s="34">
        <f t="shared" si="13"/>
        <v>1085.4876800000002</v>
      </c>
      <c r="K62" s="31">
        <f t="shared" si="14"/>
        <v>2.1444741203782947</v>
      </c>
      <c r="L62" s="51">
        <f t="shared" si="10"/>
        <v>-2342.7049100000004</v>
      </c>
      <c r="M62" s="52">
        <f t="shared" si="11"/>
        <v>-0.42113818202036934</v>
      </c>
    </row>
    <row r="63" spans="1:13" s="1" customFormat="1" x14ac:dyDescent="0.2">
      <c r="A63" s="21" t="s">
        <v>11</v>
      </c>
      <c r="B63" s="21">
        <v>894300.75478999992</v>
      </c>
      <c r="C63" s="21">
        <v>4622713.2238600003</v>
      </c>
      <c r="D63" s="21">
        <v>917101.75803999999</v>
      </c>
      <c r="E63" s="21">
        <v>677083.68489999999</v>
      </c>
      <c r="F63" s="33">
        <v>871604.78531999991</v>
      </c>
      <c r="G63" s="33">
        <v>754339.50694000011</v>
      </c>
      <c r="H63" s="33"/>
      <c r="I63" s="33">
        <f t="shared" si="12"/>
        <v>3220129.7352</v>
      </c>
      <c r="J63" s="34">
        <f t="shared" si="13"/>
        <v>-139961.24784999981</v>
      </c>
      <c r="K63" s="31">
        <f t="shared" si="14"/>
        <v>-0.15650355554364437</v>
      </c>
      <c r="L63" s="51">
        <f t="shared" si="10"/>
        <v>-1402583.4886600003</v>
      </c>
      <c r="M63" s="52">
        <f t="shared" si="11"/>
        <v>-0.30341131295374457</v>
      </c>
    </row>
    <row r="64" spans="1:13" s="1" customFormat="1" x14ac:dyDescent="0.2">
      <c r="A64" s="21" t="s">
        <v>12</v>
      </c>
      <c r="B64" s="21">
        <v>216396.18806000001</v>
      </c>
      <c r="C64" s="21">
        <v>1060701.17081</v>
      </c>
      <c r="D64" s="21">
        <v>112954.32594999998</v>
      </c>
      <c r="E64" s="21">
        <v>179765.72837</v>
      </c>
      <c r="F64" s="33">
        <v>199604.49440999998</v>
      </c>
      <c r="G64" s="33">
        <v>314162.15542999993</v>
      </c>
      <c r="H64" s="33"/>
      <c r="I64" s="33">
        <f t="shared" si="12"/>
        <v>806486.70415999996</v>
      </c>
      <c r="J64" s="34">
        <f t="shared" si="13"/>
        <v>97765.967369999911</v>
      </c>
      <c r="K64" s="31">
        <f t="shared" si="14"/>
        <v>0.45179154146140688</v>
      </c>
      <c r="L64" s="51">
        <f t="shared" si="10"/>
        <v>-254214.46665000007</v>
      </c>
      <c r="M64" s="52">
        <f t="shared" si="11"/>
        <v>-0.23966643353082207</v>
      </c>
    </row>
    <row r="65" spans="1:13" s="1" customFormat="1" x14ac:dyDescent="0.2">
      <c r="A65" s="21" t="s">
        <v>13</v>
      </c>
      <c r="B65" s="21">
        <v>223127.80646000005</v>
      </c>
      <c r="C65" s="21">
        <v>1088091.6549500001</v>
      </c>
      <c r="D65" s="21">
        <v>171690.32179000002</v>
      </c>
      <c r="E65" s="21">
        <v>173296.75826999999</v>
      </c>
      <c r="F65" s="33">
        <v>212785.94189000002</v>
      </c>
      <c r="G65" s="33">
        <v>136854.50323000003</v>
      </c>
      <c r="H65" s="33"/>
      <c r="I65" s="33">
        <f t="shared" si="12"/>
        <v>694627.52518</v>
      </c>
      <c r="J65" s="34">
        <f t="shared" si="13"/>
        <v>-86273.30323000002</v>
      </c>
      <c r="K65" s="31">
        <f t="shared" si="14"/>
        <v>-0.38665419876955665</v>
      </c>
      <c r="L65" s="51">
        <f t="shared" si="10"/>
        <v>-393464.12977000012</v>
      </c>
      <c r="M65" s="52">
        <f t="shared" si="11"/>
        <v>-0.36160936257532506</v>
      </c>
    </row>
    <row r="66" spans="1:13" s="1" customFormat="1" x14ac:dyDescent="0.2">
      <c r="A66" s="21" t="s">
        <v>14</v>
      </c>
      <c r="B66" s="21">
        <v>212090.40823</v>
      </c>
      <c r="C66" s="21">
        <v>1222183.5226499999</v>
      </c>
      <c r="D66" s="21">
        <v>229309.06979999997</v>
      </c>
      <c r="E66" s="21">
        <v>167033.85298000003</v>
      </c>
      <c r="F66" s="33">
        <v>295881.64941000001</v>
      </c>
      <c r="G66" s="33">
        <v>238455.22847999999</v>
      </c>
      <c r="H66" s="33"/>
      <c r="I66" s="33">
        <f t="shared" si="12"/>
        <v>930679.80067000003</v>
      </c>
      <c r="J66" s="34">
        <f t="shared" si="13"/>
        <v>26364.82024999999</v>
      </c>
      <c r="K66" s="31">
        <f t="shared" si="14"/>
        <v>0.12430934746190325</v>
      </c>
      <c r="L66" s="51">
        <f t="shared" si="10"/>
        <v>-291503.72197999991</v>
      </c>
      <c r="M66" s="52">
        <f t="shared" si="11"/>
        <v>-0.23851059728570623</v>
      </c>
    </row>
    <row r="67" spans="1:13" s="1" customFormat="1" x14ac:dyDescent="0.2">
      <c r="A67" s="21" t="s">
        <v>15</v>
      </c>
      <c r="B67" s="21">
        <v>231877.63649</v>
      </c>
      <c r="C67" s="21">
        <v>1059088.67166</v>
      </c>
      <c r="D67" s="21">
        <v>186861.80691000001</v>
      </c>
      <c r="E67" s="21">
        <v>191867.28548000002</v>
      </c>
      <c r="F67" s="33">
        <v>220014.74682</v>
      </c>
      <c r="G67" s="33">
        <v>195043.29386000001</v>
      </c>
      <c r="H67" s="33"/>
      <c r="I67" s="33">
        <f t="shared" si="12"/>
        <v>793787.13306999998</v>
      </c>
      <c r="J67" s="34">
        <f t="shared" si="13"/>
        <v>-36834.342629999999</v>
      </c>
      <c r="K67" s="31">
        <f t="shared" si="14"/>
        <v>-0.15885250163651954</v>
      </c>
      <c r="L67" s="51">
        <f t="shared" si="10"/>
        <v>-265301.53859000001</v>
      </c>
      <c r="M67" s="52">
        <f t="shared" si="11"/>
        <v>-0.25049983602805448</v>
      </c>
    </row>
    <row r="68" spans="1:13" s="13" customFormat="1" x14ac:dyDescent="0.2">
      <c r="A68" s="18" t="s">
        <v>16</v>
      </c>
      <c r="B68" s="22">
        <v>1986784.3701300002</v>
      </c>
      <c r="C68" s="22">
        <v>9760733.3912899997</v>
      </c>
      <c r="D68" s="22">
        <v>1741464.4252299999</v>
      </c>
      <c r="E68" s="22">
        <v>1490953.5034100001</v>
      </c>
      <c r="F68" s="32">
        <v>1945008.7499199999</v>
      </c>
      <c r="G68" s="32">
        <v>1745803.71801</v>
      </c>
      <c r="H68" s="32"/>
      <c r="I68" s="33">
        <f t="shared" si="12"/>
        <v>6923230.3965699999</v>
      </c>
      <c r="J68" s="35">
        <f t="shared" si="13"/>
        <v>-240980.65212000022</v>
      </c>
      <c r="K68" s="19">
        <f t="shared" si="14"/>
        <v>-0.12129179982638594</v>
      </c>
      <c r="L68" s="54">
        <f t="shared" si="10"/>
        <v>-2837502.9947199998</v>
      </c>
      <c r="M68" s="55">
        <f t="shared" si="11"/>
        <v>-0.29070592146816021</v>
      </c>
    </row>
    <row r="69" spans="1:13" s="1" customFormat="1" x14ac:dyDescent="0.2">
      <c r="B69" s="5"/>
      <c r="C69" s="5"/>
      <c r="D69" s="5"/>
      <c r="E69" s="5"/>
      <c r="F69" s="4"/>
      <c r="G69" s="4"/>
      <c r="H69" s="4"/>
      <c r="I69" s="4"/>
      <c r="L69" s="38"/>
      <c r="M69" s="37"/>
    </row>
    <row r="70" spans="1:13" s="1" customFormat="1" x14ac:dyDescent="0.2">
      <c r="A70" s="1" t="s">
        <v>17</v>
      </c>
      <c r="B70" s="5"/>
      <c r="C70" s="5"/>
      <c r="D70" s="5"/>
      <c r="E70" s="5"/>
      <c r="F70" s="4"/>
      <c r="G70" s="4"/>
      <c r="H70" s="4"/>
      <c r="I70" s="4"/>
      <c r="L70" s="38"/>
      <c r="M70" s="37"/>
    </row>
    <row r="71" spans="1:13" s="1" customFormat="1" x14ac:dyDescent="0.2">
      <c r="A71" s="1" t="s">
        <v>18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</row>
    <row r="72" spans="1:13" s="1" customFormat="1" x14ac:dyDescent="0.2">
      <c r="A72" s="1" t="s">
        <v>19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</row>
    <row r="73" spans="1:13" s="1" customFormat="1" x14ac:dyDescent="0.2">
      <c r="B73" s="5"/>
      <c r="C73" s="5"/>
      <c r="D73" s="5"/>
      <c r="E73" s="5"/>
      <c r="F73" s="5"/>
      <c r="G73" s="5"/>
      <c r="H73" s="4"/>
      <c r="I73" s="4"/>
      <c r="L73" s="38"/>
      <c r="M73" s="37"/>
    </row>
    <row r="76" spans="1:13" s="1" customFormat="1" x14ac:dyDescent="0.2">
      <c r="A76" s="149" t="s">
        <v>0</v>
      </c>
      <c r="B76" s="149"/>
      <c r="C76" s="149"/>
      <c r="D76" s="149"/>
      <c r="E76" s="149"/>
      <c r="F76" s="149"/>
      <c r="G76" s="149"/>
      <c r="H76" s="149"/>
      <c r="I76" s="149"/>
      <c r="J76" s="149"/>
      <c r="K76" s="149"/>
      <c r="L76" s="149"/>
      <c r="M76" s="149"/>
    </row>
    <row r="77" spans="1:13" s="1" customFormat="1" x14ac:dyDescent="0.2">
      <c r="A77" s="149" t="s">
        <v>39</v>
      </c>
      <c r="B77" s="149"/>
      <c r="C77" s="149"/>
      <c r="D77" s="149"/>
      <c r="E77" s="149"/>
      <c r="F77" s="149"/>
      <c r="G77" s="149"/>
      <c r="H77" s="149"/>
      <c r="I77" s="149"/>
      <c r="J77" s="149"/>
      <c r="K77" s="149"/>
      <c r="L77" s="149"/>
      <c r="M77" s="149"/>
    </row>
    <row r="78" spans="1:13" s="1" customFormat="1" x14ac:dyDescent="0.2">
      <c r="A78" s="149" t="s">
        <v>1</v>
      </c>
      <c r="B78" s="149"/>
      <c r="C78" s="149"/>
      <c r="D78" s="149"/>
      <c r="E78" s="149"/>
      <c r="F78" s="149"/>
      <c r="G78" s="149"/>
      <c r="H78" s="149"/>
      <c r="I78" s="149"/>
      <c r="J78" s="149"/>
      <c r="K78" s="149"/>
      <c r="L78" s="149"/>
      <c r="M78" s="149"/>
    </row>
    <row r="79" spans="1:13" s="1" customFormat="1" x14ac:dyDescent="0.2">
      <c r="A79" s="69"/>
      <c r="B79" s="69"/>
      <c r="C79" s="69"/>
      <c r="D79" s="69"/>
      <c r="E79" s="69"/>
      <c r="F79" s="17"/>
      <c r="G79" s="17"/>
      <c r="H79" s="17"/>
      <c r="I79" s="17"/>
      <c r="J79" s="69"/>
      <c r="L79" s="38"/>
      <c r="M79" s="37"/>
    </row>
    <row r="80" spans="1:13" s="1" customFormat="1" ht="15" customHeight="1" x14ac:dyDescent="0.2">
      <c r="A80" s="150" t="s">
        <v>2</v>
      </c>
      <c r="B80" s="152" t="s">
        <v>23</v>
      </c>
      <c r="C80" s="152"/>
      <c r="D80" s="158" t="s">
        <v>29</v>
      </c>
      <c r="E80" s="159"/>
      <c r="F80" s="159"/>
      <c r="G80" s="159"/>
      <c r="H80" s="159"/>
      <c r="I80" s="160"/>
      <c r="J80" s="152" t="s">
        <v>34</v>
      </c>
      <c r="K80" s="152"/>
      <c r="L80" s="157" t="s">
        <v>38</v>
      </c>
      <c r="M80" s="157"/>
    </row>
    <row r="81" spans="1:13" s="1" customFormat="1" x14ac:dyDescent="0.2">
      <c r="A81" s="151"/>
      <c r="B81" s="16" t="s">
        <v>35</v>
      </c>
      <c r="C81" s="71" t="s">
        <v>36</v>
      </c>
      <c r="D81" s="70" t="s">
        <v>25</v>
      </c>
      <c r="E81" s="70" t="s">
        <v>31</v>
      </c>
      <c r="F81" s="71" t="s">
        <v>32</v>
      </c>
      <c r="G81" s="71" t="s">
        <v>33</v>
      </c>
      <c r="H81" s="71" t="s">
        <v>43</v>
      </c>
      <c r="I81" s="71" t="s">
        <v>42</v>
      </c>
      <c r="J81" s="47" t="s">
        <v>3</v>
      </c>
      <c r="K81" s="70" t="s">
        <v>4</v>
      </c>
      <c r="L81" s="47" t="s">
        <v>3</v>
      </c>
      <c r="M81" s="70" t="s">
        <v>4</v>
      </c>
    </row>
    <row r="82" spans="1:13" s="1" customFormat="1" x14ac:dyDescent="0.2">
      <c r="A82" s="21" t="s">
        <v>5</v>
      </c>
      <c r="B82" s="21">
        <v>2.6456</v>
      </c>
      <c r="C82" s="21">
        <v>279.48099999999999</v>
      </c>
      <c r="D82" s="21">
        <v>0</v>
      </c>
      <c r="E82" s="21">
        <v>0</v>
      </c>
      <c r="F82" s="33">
        <v>0</v>
      </c>
      <c r="G82" s="33">
        <v>600</v>
      </c>
      <c r="H82" s="33"/>
      <c r="I82" s="33">
        <f>+SUM(D82:H82)</f>
        <v>600</v>
      </c>
      <c r="J82" s="34">
        <f>+G82-B82</f>
        <v>597.35440000000006</v>
      </c>
      <c r="K82" s="31">
        <f>+(G82/B82)-1</f>
        <v>225.79165406713034</v>
      </c>
      <c r="L82" s="51">
        <f t="shared" ref="L82:L93" si="15">+I82-C82</f>
        <v>320.51900000000001</v>
      </c>
      <c r="M82" s="52">
        <f t="shared" ref="M82:M93" si="16">+(I82/C82)-1</f>
        <v>1.1468364575767227</v>
      </c>
    </row>
    <row r="83" spans="1:13" s="1" customFormat="1" x14ac:dyDescent="0.2">
      <c r="A83" s="21" t="s">
        <v>6</v>
      </c>
      <c r="B83" s="21">
        <v>54141.227480000001</v>
      </c>
      <c r="C83" s="21">
        <v>137428.24492</v>
      </c>
      <c r="D83" s="21">
        <v>56140.371169999999</v>
      </c>
      <c r="E83" s="21">
        <v>30720.338350000002</v>
      </c>
      <c r="F83" s="33">
        <v>46416.475100000003</v>
      </c>
      <c r="G83" s="33">
        <v>20850.11853</v>
      </c>
      <c r="H83" s="33"/>
      <c r="I83" s="33">
        <f t="shared" ref="I83:I93" si="17">+SUM(D83:H83)</f>
        <v>154127.30315000002</v>
      </c>
      <c r="J83" s="34">
        <f t="shared" ref="J83:J93" si="18">+G83-B83</f>
        <v>-33291.108950000002</v>
      </c>
      <c r="K83" s="31">
        <f t="shared" ref="K83:K93" si="19">+(G83/B83)-1</f>
        <v>-0.61489387107630455</v>
      </c>
      <c r="L83" s="51">
        <f t="shared" si="15"/>
        <v>16699.058230000024</v>
      </c>
      <c r="M83" s="52">
        <f t="shared" si="16"/>
        <v>0.12151110741260585</v>
      </c>
    </row>
    <row r="84" spans="1:13" s="1" customFormat="1" x14ac:dyDescent="0.2">
      <c r="A84" s="21" t="s">
        <v>7</v>
      </c>
      <c r="B84" s="21">
        <v>6508.9783399999997</v>
      </c>
      <c r="C84" s="21">
        <v>45707.398480000003</v>
      </c>
      <c r="D84" s="21">
        <v>10961.269780000001</v>
      </c>
      <c r="E84" s="21">
        <v>9954.4576199999992</v>
      </c>
      <c r="F84" s="33">
        <v>17479.73446</v>
      </c>
      <c r="G84" s="33">
        <v>8728.1320300000007</v>
      </c>
      <c r="H84" s="33"/>
      <c r="I84" s="33">
        <f t="shared" si="17"/>
        <v>47123.593889999996</v>
      </c>
      <c r="J84" s="34">
        <f t="shared" si="18"/>
        <v>2219.153690000001</v>
      </c>
      <c r="K84" s="31">
        <f t="shared" si="19"/>
        <v>0.34093732903710983</v>
      </c>
      <c r="L84" s="51">
        <f t="shared" si="15"/>
        <v>1416.195409999993</v>
      </c>
      <c r="M84" s="52">
        <f t="shared" si="16"/>
        <v>3.0983942580317114E-2</v>
      </c>
    </row>
    <row r="85" spans="1:13" s="1" customFormat="1" x14ac:dyDescent="0.2">
      <c r="A85" s="21" t="s">
        <v>8</v>
      </c>
      <c r="B85" s="21">
        <v>32841.180520000002</v>
      </c>
      <c r="C85" s="21">
        <v>119152.37432999999</v>
      </c>
      <c r="D85" s="21">
        <v>25389.136999999999</v>
      </c>
      <c r="E85" s="21">
        <v>19004.76139</v>
      </c>
      <c r="F85" s="33">
        <v>33637.367060000004</v>
      </c>
      <c r="G85" s="33">
        <v>17322.672569999999</v>
      </c>
      <c r="H85" s="33"/>
      <c r="I85" s="33">
        <f t="shared" si="17"/>
        <v>95353.938020000001</v>
      </c>
      <c r="J85" s="34">
        <f t="shared" si="18"/>
        <v>-15518.507950000003</v>
      </c>
      <c r="K85" s="31">
        <f t="shared" si="19"/>
        <v>-0.47253197675246061</v>
      </c>
      <c r="L85" s="51">
        <f t="shared" si="15"/>
        <v>-23798.43630999999</v>
      </c>
      <c r="M85" s="52">
        <f t="shared" si="16"/>
        <v>-0.19973111273543509</v>
      </c>
    </row>
    <row r="86" spans="1:13" s="1" customFormat="1" x14ac:dyDescent="0.2">
      <c r="A86" s="21" t="s">
        <v>9</v>
      </c>
      <c r="B86" s="21">
        <v>11656.414640000001</v>
      </c>
      <c r="C86" s="21">
        <v>34376.412830000001</v>
      </c>
      <c r="D86" s="21">
        <v>3127.0747500000002</v>
      </c>
      <c r="E86" s="21">
        <v>2950.06351</v>
      </c>
      <c r="F86" s="33">
        <v>1584.1216399999998</v>
      </c>
      <c r="G86" s="33">
        <v>3106.01604</v>
      </c>
      <c r="H86" s="33"/>
      <c r="I86" s="33">
        <f t="shared" si="17"/>
        <v>10767.27594</v>
      </c>
      <c r="J86" s="34">
        <f t="shared" si="18"/>
        <v>-8550.3986000000004</v>
      </c>
      <c r="K86" s="31">
        <f t="shared" si="19"/>
        <v>-0.73353589968038402</v>
      </c>
      <c r="L86" s="51">
        <f t="shared" si="15"/>
        <v>-23609.136890000002</v>
      </c>
      <c r="M86" s="52">
        <f t="shared" si="16"/>
        <v>-0.68678302784973866</v>
      </c>
    </row>
    <row r="87" spans="1:13" s="1" customFormat="1" x14ac:dyDescent="0.2">
      <c r="A87" s="21" t="s">
        <v>10</v>
      </c>
      <c r="B87" s="21">
        <v>432.66896000000003</v>
      </c>
      <c r="C87" s="21">
        <v>3098.0069299999996</v>
      </c>
      <c r="D87" s="21">
        <v>44.856010000000005</v>
      </c>
      <c r="E87" s="21">
        <v>1125.2120300000001</v>
      </c>
      <c r="F87" s="33">
        <v>202.14516</v>
      </c>
      <c r="G87" s="33">
        <v>241.66664</v>
      </c>
      <c r="H87" s="33"/>
      <c r="I87" s="33">
        <f t="shared" si="17"/>
        <v>1613.8798400000001</v>
      </c>
      <c r="J87" s="34">
        <f t="shared" si="18"/>
        <v>-191.00232000000003</v>
      </c>
      <c r="K87" s="31">
        <f t="shared" si="19"/>
        <v>-0.44145140432537622</v>
      </c>
      <c r="L87" s="51">
        <f t="shared" si="15"/>
        <v>-1484.1270899999995</v>
      </c>
      <c r="M87" s="52">
        <f t="shared" si="16"/>
        <v>-0.4790586733774671</v>
      </c>
    </row>
    <row r="88" spans="1:13" s="1" customFormat="1" x14ac:dyDescent="0.2">
      <c r="A88" s="21" t="s">
        <v>11</v>
      </c>
      <c r="B88" s="21">
        <v>459516.51065999997</v>
      </c>
      <c r="C88" s="21">
        <v>2275542.1875000005</v>
      </c>
      <c r="D88" s="21">
        <v>505014.72444000002</v>
      </c>
      <c r="E88" s="21">
        <v>362614.70120000001</v>
      </c>
      <c r="F88" s="33">
        <v>446386.37812000001</v>
      </c>
      <c r="G88" s="33">
        <v>399274.00717</v>
      </c>
      <c r="H88" s="33"/>
      <c r="I88" s="33">
        <f t="shared" si="17"/>
        <v>1713289.8109300002</v>
      </c>
      <c r="J88" s="34">
        <f t="shared" si="18"/>
        <v>-60242.503489999974</v>
      </c>
      <c r="K88" s="31">
        <f t="shared" si="19"/>
        <v>-0.13109975831657095</v>
      </c>
      <c r="L88" s="51">
        <f t="shared" si="15"/>
        <v>-562252.37657000031</v>
      </c>
      <c r="M88" s="52">
        <f t="shared" si="16"/>
        <v>-0.24708501545634398</v>
      </c>
    </row>
    <row r="89" spans="1:13" s="1" customFormat="1" x14ac:dyDescent="0.2">
      <c r="A89" s="21" t="s">
        <v>12</v>
      </c>
      <c r="B89" s="21">
        <v>49533.629229999999</v>
      </c>
      <c r="C89" s="21">
        <v>241360.25078999999</v>
      </c>
      <c r="D89" s="21">
        <v>34345.787100000001</v>
      </c>
      <c r="E89" s="21">
        <v>55596.488150000005</v>
      </c>
      <c r="F89" s="33">
        <v>43431.147880000004</v>
      </c>
      <c r="G89" s="33">
        <v>43364.133630000004</v>
      </c>
      <c r="H89" s="33"/>
      <c r="I89" s="33">
        <f t="shared" si="17"/>
        <v>176737.55676000001</v>
      </c>
      <c r="J89" s="34">
        <f t="shared" si="18"/>
        <v>-6169.4955999999947</v>
      </c>
      <c r="K89" s="31">
        <f t="shared" si="19"/>
        <v>-0.12455165704400772</v>
      </c>
      <c r="L89" s="51">
        <f t="shared" si="15"/>
        <v>-64622.694029999984</v>
      </c>
      <c r="M89" s="52">
        <f t="shared" si="16"/>
        <v>-0.26774373086903269</v>
      </c>
    </row>
    <row r="90" spans="1:13" s="1" customFormat="1" x14ac:dyDescent="0.2">
      <c r="A90" s="21" t="s">
        <v>13</v>
      </c>
      <c r="B90" s="21">
        <v>144498.55947000004</v>
      </c>
      <c r="C90" s="21">
        <v>703919.96398</v>
      </c>
      <c r="D90" s="21">
        <v>116521.89287000001</v>
      </c>
      <c r="E90" s="21">
        <v>112357.57982999999</v>
      </c>
      <c r="F90" s="33">
        <v>138411.87973000002</v>
      </c>
      <c r="G90" s="33">
        <v>88401.726730000009</v>
      </c>
      <c r="H90" s="33"/>
      <c r="I90" s="33">
        <f t="shared" si="17"/>
        <v>455693.07915999996</v>
      </c>
      <c r="J90" s="34">
        <f t="shared" si="18"/>
        <v>-56096.832740000027</v>
      </c>
      <c r="K90" s="31">
        <f t="shared" si="19"/>
        <v>-0.38821724552656545</v>
      </c>
      <c r="L90" s="51">
        <f t="shared" si="15"/>
        <v>-248226.88482000004</v>
      </c>
      <c r="M90" s="52">
        <f t="shared" si="16"/>
        <v>-0.35263509705920593</v>
      </c>
    </row>
    <row r="91" spans="1:13" s="1" customFormat="1" x14ac:dyDescent="0.2">
      <c r="A91" s="21" t="s">
        <v>14</v>
      </c>
      <c r="B91" s="21">
        <v>182552.65033999999</v>
      </c>
      <c r="C91" s="21">
        <v>913476.67076000012</v>
      </c>
      <c r="D91" s="21">
        <v>174390.35222999999</v>
      </c>
      <c r="E91" s="21">
        <v>112620.97268000001</v>
      </c>
      <c r="F91" s="33">
        <v>182127.99227000002</v>
      </c>
      <c r="G91" s="33">
        <v>189021.48184999998</v>
      </c>
      <c r="H91" s="33"/>
      <c r="I91" s="33">
        <f t="shared" si="17"/>
        <v>658160.79902999999</v>
      </c>
      <c r="J91" s="34">
        <f t="shared" si="18"/>
        <v>6468.8315099999891</v>
      </c>
      <c r="K91" s="31">
        <f t="shared" si="19"/>
        <v>3.5435429164966559E-2</v>
      </c>
      <c r="L91" s="51">
        <f t="shared" si="15"/>
        <v>-255315.87173000013</v>
      </c>
      <c r="M91" s="52">
        <f t="shared" si="16"/>
        <v>-0.27949906100785349</v>
      </c>
    </row>
    <row r="92" spans="1:13" s="1" customFormat="1" x14ac:dyDescent="0.2">
      <c r="A92" s="21" t="s">
        <v>15</v>
      </c>
      <c r="B92" s="21">
        <v>127924.27965000001</v>
      </c>
      <c r="C92" s="21">
        <v>580540.33307000005</v>
      </c>
      <c r="D92" s="21">
        <v>104344.20777000001</v>
      </c>
      <c r="E92" s="21">
        <v>106840.55511</v>
      </c>
      <c r="F92" s="33">
        <v>126018.48514</v>
      </c>
      <c r="G92" s="33">
        <v>115644.70123999999</v>
      </c>
      <c r="H92" s="33"/>
      <c r="I92" s="33">
        <f t="shared" si="17"/>
        <v>452847.94926000002</v>
      </c>
      <c r="J92" s="34">
        <f t="shared" si="18"/>
        <v>-12279.578410000016</v>
      </c>
      <c r="K92" s="31">
        <f t="shared" si="19"/>
        <v>-9.5990991261368563E-2</v>
      </c>
      <c r="L92" s="51">
        <f t="shared" si="15"/>
        <v>-127692.38381000003</v>
      </c>
      <c r="M92" s="52">
        <f t="shared" si="16"/>
        <v>-0.21995437101629112</v>
      </c>
    </row>
    <row r="93" spans="1:13" s="13" customFormat="1" x14ac:dyDescent="0.2">
      <c r="A93" s="18" t="s">
        <v>16</v>
      </c>
      <c r="B93" s="22">
        <v>1069608.74489</v>
      </c>
      <c r="C93" s="22">
        <v>5054881.3245900003</v>
      </c>
      <c r="D93" s="22">
        <v>1030279.6731200001</v>
      </c>
      <c r="E93" s="22">
        <v>813785.12987000006</v>
      </c>
      <c r="F93" s="32">
        <v>1035695.72656</v>
      </c>
      <c r="G93" s="32">
        <v>886554.65643000009</v>
      </c>
      <c r="H93" s="32"/>
      <c r="I93" s="33">
        <f t="shared" si="17"/>
        <v>3766315.1859800001</v>
      </c>
      <c r="J93" s="35">
        <f t="shared" si="18"/>
        <v>-183054.08845999988</v>
      </c>
      <c r="K93" s="19">
        <f t="shared" si="19"/>
        <v>-0.17114116665045165</v>
      </c>
      <c r="L93" s="54">
        <f t="shared" si="15"/>
        <v>-1288566.1386100003</v>
      </c>
      <c r="M93" s="55">
        <f t="shared" si="16"/>
        <v>-0.2549152108362337</v>
      </c>
    </row>
    <row r="94" spans="1:13" s="1" customFormat="1" x14ac:dyDescent="0.2">
      <c r="B94" s="5"/>
      <c r="C94" s="5"/>
      <c r="D94" s="5"/>
      <c r="E94" s="5"/>
      <c r="F94" s="4"/>
      <c r="G94" s="4"/>
      <c r="H94" s="4"/>
      <c r="I94" s="4"/>
      <c r="J94" s="8"/>
      <c r="L94" s="38"/>
      <c r="M94" s="37"/>
    </row>
    <row r="95" spans="1:13" s="1" customFormat="1" x14ac:dyDescent="0.2">
      <c r="A95" s="1" t="s">
        <v>17</v>
      </c>
      <c r="B95" s="5"/>
      <c r="C95" s="5"/>
      <c r="D95" s="5"/>
      <c r="E95" s="5"/>
      <c r="F95" s="4"/>
      <c r="G95" s="4"/>
      <c r="H95" s="4"/>
      <c r="I95" s="4"/>
      <c r="L95" s="38"/>
      <c r="M95" s="37"/>
    </row>
    <row r="96" spans="1:13" s="1" customFormat="1" x14ac:dyDescent="0.2">
      <c r="A96" s="1" t="s">
        <v>18</v>
      </c>
      <c r="B96" s="5"/>
      <c r="C96" s="5"/>
      <c r="D96" s="5"/>
      <c r="E96" s="5"/>
      <c r="F96" s="4"/>
      <c r="G96" s="4"/>
      <c r="H96" s="4"/>
      <c r="I96" s="4"/>
      <c r="L96" s="38"/>
      <c r="M96" s="37"/>
    </row>
    <row r="97" spans="1:14" s="1" customFormat="1" x14ac:dyDescent="0.2">
      <c r="A97" s="1" t="s">
        <v>19</v>
      </c>
      <c r="B97" s="5"/>
      <c r="C97" s="5"/>
      <c r="D97" s="5"/>
      <c r="E97" s="5"/>
      <c r="F97" s="4"/>
      <c r="G97" s="4"/>
      <c r="H97" s="4"/>
      <c r="I97" s="4"/>
      <c r="L97" s="38"/>
      <c r="M97" s="68"/>
    </row>
    <row r="100" spans="1:14" s="1" customFormat="1" x14ac:dyDescent="0.2">
      <c r="A100" s="149" t="s">
        <v>0</v>
      </c>
      <c r="B100" s="149"/>
      <c r="C100" s="149"/>
      <c r="D100" s="149"/>
      <c r="E100" s="149"/>
      <c r="F100" s="149"/>
      <c r="G100" s="149"/>
      <c r="H100" s="149"/>
      <c r="I100" s="149"/>
      <c r="J100" s="149"/>
      <c r="K100" s="149"/>
      <c r="L100" s="149"/>
      <c r="M100" s="149"/>
    </row>
    <row r="101" spans="1:14" s="1" customFormat="1" x14ac:dyDescent="0.2">
      <c r="A101" s="149" t="s">
        <v>39</v>
      </c>
      <c r="B101" s="149"/>
      <c r="C101" s="149"/>
      <c r="D101" s="149"/>
      <c r="E101" s="149"/>
      <c r="F101" s="149"/>
      <c r="G101" s="149"/>
      <c r="H101" s="149"/>
      <c r="I101" s="149"/>
      <c r="J101" s="149"/>
      <c r="K101" s="149"/>
      <c r="L101" s="149"/>
      <c r="M101" s="149"/>
    </row>
    <row r="102" spans="1:14" s="1" customFormat="1" x14ac:dyDescent="0.2">
      <c r="A102" s="149" t="s">
        <v>1</v>
      </c>
      <c r="B102" s="149"/>
      <c r="C102" s="149"/>
      <c r="D102" s="149"/>
      <c r="E102" s="149"/>
      <c r="F102" s="149"/>
      <c r="G102" s="149"/>
      <c r="H102" s="149"/>
      <c r="I102" s="149"/>
      <c r="J102" s="149"/>
      <c r="K102" s="149"/>
      <c r="L102" s="149"/>
      <c r="M102" s="149"/>
    </row>
    <row r="103" spans="1:14" s="1" customFormat="1" x14ac:dyDescent="0.2">
      <c r="A103" s="69"/>
      <c r="B103" s="69"/>
      <c r="C103" s="69"/>
      <c r="D103" s="69"/>
      <c r="E103" s="69"/>
      <c r="F103" s="17"/>
      <c r="G103" s="17"/>
      <c r="H103" s="17"/>
      <c r="I103" s="17"/>
      <c r="J103" s="69"/>
      <c r="L103" s="38"/>
      <c r="M103" s="37"/>
    </row>
    <row r="104" spans="1:14" s="1" customFormat="1" ht="15" customHeight="1" x14ac:dyDescent="0.2">
      <c r="A104" s="150" t="s">
        <v>2</v>
      </c>
      <c r="B104" s="152" t="s">
        <v>24</v>
      </c>
      <c r="C104" s="152"/>
      <c r="D104" s="158" t="s">
        <v>30</v>
      </c>
      <c r="E104" s="159"/>
      <c r="F104" s="159"/>
      <c r="G104" s="159"/>
      <c r="H104" s="159"/>
      <c r="I104" s="160"/>
      <c r="J104" s="152" t="s">
        <v>34</v>
      </c>
      <c r="K104" s="152"/>
      <c r="L104" s="157" t="s">
        <v>38</v>
      </c>
      <c r="M104" s="157"/>
    </row>
    <row r="105" spans="1:14" s="1" customFormat="1" x14ac:dyDescent="0.2">
      <c r="A105" s="151"/>
      <c r="B105" s="16" t="s">
        <v>35</v>
      </c>
      <c r="C105" s="71" t="s">
        <v>36</v>
      </c>
      <c r="D105" s="70" t="s">
        <v>25</v>
      </c>
      <c r="E105" s="70" t="s">
        <v>31</v>
      </c>
      <c r="F105" s="71" t="s">
        <v>32</v>
      </c>
      <c r="G105" s="71" t="s">
        <v>33</v>
      </c>
      <c r="H105" s="71" t="s">
        <v>43</v>
      </c>
      <c r="I105" s="71" t="s">
        <v>37</v>
      </c>
      <c r="J105" s="47" t="s">
        <v>3</v>
      </c>
      <c r="K105" s="70" t="s">
        <v>4</v>
      </c>
      <c r="L105" s="47" t="s">
        <v>3</v>
      </c>
      <c r="M105" s="70" t="s">
        <v>4</v>
      </c>
    </row>
    <row r="106" spans="1:14" s="1" customFormat="1" x14ac:dyDescent="0.2">
      <c r="A106" s="21" t="s">
        <v>5</v>
      </c>
      <c r="B106" s="11">
        <v>17004.30488</v>
      </c>
      <c r="C106" s="21">
        <v>100754.47356</v>
      </c>
      <c r="D106" s="21">
        <v>8357.1739199999993</v>
      </c>
      <c r="E106" s="21">
        <v>6234.3528099999994</v>
      </c>
      <c r="F106" s="36">
        <v>2947.3657799999996</v>
      </c>
      <c r="G106" s="36">
        <v>22831.598389999999</v>
      </c>
      <c r="H106" s="36"/>
      <c r="I106" s="36">
        <f>+SUM(D106:H106)</f>
        <v>40370.490899999997</v>
      </c>
      <c r="J106" s="30">
        <f>+G106-B106</f>
        <v>5827.2935099999995</v>
      </c>
      <c r="K106" s="25">
        <f>+(G106/B106)-1</f>
        <v>0.34269519107799007</v>
      </c>
      <c r="L106" s="51">
        <f t="shared" ref="L106:L117" si="20">+I106-C106</f>
        <v>-60383.982660000001</v>
      </c>
      <c r="M106" s="52">
        <f t="shared" ref="M106:M117" si="21">+(I106/C106)-1</f>
        <v>-0.5993181297705944</v>
      </c>
    </row>
    <row r="107" spans="1:14" s="1" customFormat="1" x14ac:dyDescent="0.2">
      <c r="A107" s="21" t="s">
        <v>6</v>
      </c>
      <c r="B107" s="11">
        <v>65759.857250000001</v>
      </c>
      <c r="C107" s="21">
        <v>174992.82131999999</v>
      </c>
      <c r="D107" s="21">
        <v>7475.72228</v>
      </c>
      <c r="E107" s="21">
        <v>10348.862800000001</v>
      </c>
      <c r="F107" s="36">
        <v>26355.29077</v>
      </c>
      <c r="G107" s="36">
        <v>15675.02384</v>
      </c>
      <c r="H107" s="36"/>
      <c r="I107" s="36">
        <f t="shared" ref="I107:I117" si="22">+SUM(D107:H107)</f>
        <v>59854.899689999998</v>
      </c>
      <c r="J107" s="30">
        <f t="shared" ref="J107:J117" si="23">+G107-B107</f>
        <v>-50084.833409999999</v>
      </c>
      <c r="K107" s="25">
        <f t="shared" ref="K107:K117" si="24">+(G107/B107)-1</f>
        <v>-0.76163233170643785</v>
      </c>
      <c r="L107" s="51">
        <f t="shared" si="20"/>
        <v>-115137.92163</v>
      </c>
      <c r="M107" s="52">
        <f t="shared" si="21"/>
        <v>-0.65795797085557839</v>
      </c>
    </row>
    <row r="108" spans="1:14" s="1" customFormat="1" x14ac:dyDescent="0.2">
      <c r="A108" s="21" t="s">
        <v>7</v>
      </c>
      <c r="B108" s="11">
        <v>3091.0217299999999</v>
      </c>
      <c r="C108" s="21">
        <v>14832.50058</v>
      </c>
      <c r="D108" s="21">
        <v>3063.3924400000001</v>
      </c>
      <c r="E108" s="21">
        <v>3263.9204799999998</v>
      </c>
      <c r="F108" s="36">
        <v>4981.2657499999996</v>
      </c>
      <c r="G108" s="36">
        <v>2401.6916800000004</v>
      </c>
      <c r="H108" s="36"/>
      <c r="I108" s="36">
        <f t="shared" si="22"/>
        <v>13710.270349999999</v>
      </c>
      <c r="J108" s="30">
        <f t="shared" si="23"/>
        <v>-689.33004999999957</v>
      </c>
      <c r="K108" s="25">
        <f t="shared" si="24"/>
        <v>-0.22301041862944115</v>
      </c>
      <c r="L108" s="51">
        <f t="shared" si="20"/>
        <v>-1122.230230000001</v>
      </c>
      <c r="M108" s="52">
        <f t="shared" si="21"/>
        <v>-7.5660218177453165E-2</v>
      </c>
      <c r="N108" s="43"/>
    </row>
    <row r="109" spans="1:14" s="1" customFormat="1" x14ac:dyDescent="0.2">
      <c r="A109" s="21" t="s">
        <v>8</v>
      </c>
      <c r="B109" s="11">
        <v>10412.01772</v>
      </c>
      <c r="C109" s="21">
        <v>46232.170920000004</v>
      </c>
      <c r="D109" s="21">
        <v>7958.1453899999997</v>
      </c>
      <c r="E109" s="21">
        <v>11621.685310000001</v>
      </c>
      <c r="F109" s="36">
        <v>10637.37019</v>
      </c>
      <c r="G109" s="36">
        <v>12912.880349999999</v>
      </c>
      <c r="H109" s="36"/>
      <c r="I109" s="36">
        <f t="shared" si="22"/>
        <v>43130.08124</v>
      </c>
      <c r="J109" s="30">
        <f t="shared" si="23"/>
        <v>2500.8626299999996</v>
      </c>
      <c r="K109" s="25">
        <f t="shared" si="24"/>
        <v>0.24019000901200926</v>
      </c>
      <c r="L109" s="51">
        <f t="shared" si="20"/>
        <v>-3102.0896800000046</v>
      </c>
      <c r="M109" s="52">
        <f t="shared" si="21"/>
        <v>-6.7098075177301375E-2</v>
      </c>
    </row>
    <row r="110" spans="1:14" s="1" customFormat="1" x14ac:dyDescent="0.2">
      <c r="A110" s="21" t="s">
        <v>9</v>
      </c>
      <c r="B110" s="11">
        <v>7067.7489800000003</v>
      </c>
      <c r="C110" s="21">
        <v>28636.475520000004</v>
      </c>
      <c r="D110" s="21">
        <v>1030</v>
      </c>
      <c r="E110" s="21">
        <v>6492.5391100000006</v>
      </c>
      <c r="F110" s="36">
        <v>809.78701000000001</v>
      </c>
      <c r="G110" s="36">
        <v>929.23</v>
      </c>
      <c r="H110" s="36"/>
      <c r="I110" s="36">
        <f t="shared" si="22"/>
        <v>9261.5561200000011</v>
      </c>
      <c r="J110" s="30">
        <f t="shared" si="23"/>
        <v>-6138.5189800000007</v>
      </c>
      <c r="K110" s="25">
        <f t="shared" si="24"/>
        <v>-0.86852532501798052</v>
      </c>
      <c r="L110" s="51">
        <f t="shared" si="20"/>
        <v>-19374.919400000002</v>
      </c>
      <c r="M110" s="52">
        <f t="shared" si="21"/>
        <v>-0.67658184354664608</v>
      </c>
    </row>
    <row r="111" spans="1:14" s="1" customFormat="1" x14ac:dyDescent="0.2">
      <c r="A111" s="21" t="s">
        <v>10</v>
      </c>
      <c r="B111" s="11">
        <v>73.510000000000005</v>
      </c>
      <c r="C111" s="21">
        <v>2464.7869700000001</v>
      </c>
      <c r="D111" s="21">
        <v>0</v>
      </c>
      <c r="E111" s="21">
        <v>190</v>
      </c>
      <c r="F111" s="36">
        <v>66.209149999999994</v>
      </c>
      <c r="G111" s="36">
        <v>1350</v>
      </c>
      <c r="H111" s="36"/>
      <c r="I111" s="36">
        <f t="shared" si="22"/>
        <v>1606.2091500000001</v>
      </c>
      <c r="J111" s="30">
        <f t="shared" si="23"/>
        <v>1276.49</v>
      </c>
      <c r="K111" s="25">
        <f t="shared" si="24"/>
        <v>17.364848319956469</v>
      </c>
      <c r="L111" s="51">
        <f t="shared" si="20"/>
        <v>-858.57781999999997</v>
      </c>
      <c r="M111" s="52">
        <f t="shared" si="21"/>
        <v>-0.34833753604271933</v>
      </c>
    </row>
    <row r="112" spans="1:14" s="1" customFormat="1" x14ac:dyDescent="0.2">
      <c r="A112" s="21" t="s">
        <v>11</v>
      </c>
      <c r="B112" s="11">
        <v>434784.24413000001</v>
      </c>
      <c r="C112" s="21">
        <v>2347171.0363600003</v>
      </c>
      <c r="D112" s="21">
        <v>412087.03359999997</v>
      </c>
      <c r="E112" s="21">
        <v>314468.98369999998</v>
      </c>
      <c r="F112" s="36">
        <v>425218.40720000002</v>
      </c>
      <c r="G112" s="36">
        <v>355065.49977000005</v>
      </c>
      <c r="H112" s="36"/>
      <c r="I112" s="36">
        <f t="shared" si="22"/>
        <v>1506839.9242700001</v>
      </c>
      <c r="J112" s="30">
        <f t="shared" si="23"/>
        <v>-79718.744359999953</v>
      </c>
      <c r="K112" s="25">
        <f t="shared" si="24"/>
        <v>-0.18335242234804661</v>
      </c>
      <c r="L112" s="51">
        <f t="shared" si="20"/>
        <v>-840331.11209000018</v>
      </c>
      <c r="M112" s="52">
        <f t="shared" si="21"/>
        <v>-0.35801869530274544</v>
      </c>
    </row>
    <row r="113" spans="1:13" s="1" customFormat="1" x14ac:dyDescent="0.2">
      <c r="A113" s="21" t="s">
        <v>12</v>
      </c>
      <c r="B113" s="11">
        <v>166862.55883000002</v>
      </c>
      <c r="C113" s="21">
        <v>819340.92001999996</v>
      </c>
      <c r="D113" s="21">
        <v>78608.538849999997</v>
      </c>
      <c r="E113" s="21">
        <v>124169.24021999999</v>
      </c>
      <c r="F113" s="36">
        <v>156173.34653000001</v>
      </c>
      <c r="G113" s="36">
        <v>270798.02179999993</v>
      </c>
      <c r="H113" s="36"/>
      <c r="I113" s="36">
        <f t="shared" si="22"/>
        <v>629749.1473999999</v>
      </c>
      <c r="J113" s="30">
        <f t="shared" si="23"/>
        <v>103935.46296999991</v>
      </c>
      <c r="K113" s="25">
        <f t="shared" si="24"/>
        <v>0.62288067316461082</v>
      </c>
      <c r="L113" s="51">
        <f t="shared" si="20"/>
        <v>-189591.77262000006</v>
      </c>
      <c r="M113" s="52">
        <f t="shared" si="21"/>
        <v>-0.23139546431462521</v>
      </c>
    </row>
    <row r="114" spans="1:13" s="1" customFormat="1" x14ac:dyDescent="0.2">
      <c r="A114" s="21" t="s">
        <v>13</v>
      </c>
      <c r="B114" s="11">
        <v>78629.24699</v>
      </c>
      <c r="C114" s="21">
        <v>384171.69097</v>
      </c>
      <c r="D114" s="21">
        <v>55168.428919999998</v>
      </c>
      <c r="E114" s="21">
        <v>60939.178440000003</v>
      </c>
      <c r="F114" s="36">
        <v>74374.062160000001</v>
      </c>
      <c r="G114" s="36">
        <v>48452.7765</v>
      </c>
      <c r="H114" s="36"/>
      <c r="I114" s="36">
        <f t="shared" si="22"/>
        <v>238934.44602</v>
      </c>
      <c r="J114" s="30">
        <f t="shared" si="23"/>
        <v>-30176.47049</v>
      </c>
      <c r="K114" s="25">
        <f t="shared" si="24"/>
        <v>-0.38378175609182441</v>
      </c>
      <c r="L114" s="51">
        <f t="shared" si="20"/>
        <v>-145237.24494999999</v>
      </c>
      <c r="M114" s="52">
        <f t="shared" si="21"/>
        <v>-0.37805296007961597</v>
      </c>
    </row>
    <row r="115" spans="1:13" s="1" customFormat="1" x14ac:dyDescent="0.2">
      <c r="A115" s="21" t="s">
        <v>14</v>
      </c>
      <c r="B115" s="11">
        <v>29537.757890000001</v>
      </c>
      <c r="C115" s="21">
        <v>308706.85188999999</v>
      </c>
      <c r="D115" s="21">
        <v>54918.717570000001</v>
      </c>
      <c r="E115" s="21">
        <v>54412.880299999997</v>
      </c>
      <c r="F115" s="36">
        <v>113753.65714</v>
      </c>
      <c r="G115" s="36">
        <v>49433.746630000001</v>
      </c>
      <c r="H115" s="36"/>
      <c r="I115" s="36">
        <f t="shared" si="22"/>
        <v>272519.00163999997</v>
      </c>
      <c r="J115" s="30">
        <f t="shared" si="23"/>
        <v>19895.988740000001</v>
      </c>
      <c r="K115" s="25">
        <f t="shared" si="24"/>
        <v>0.67357816439871976</v>
      </c>
      <c r="L115" s="51">
        <f t="shared" si="20"/>
        <v>-36187.850250000018</v>
      </c>
      <c r="M115" s="52">
        <f t="shared" si="21"/>
        <v>-0.11722399431190678</v>
      </c>
    </row>
    <row r="116" spans="1:13" s="1" customFormat="1" x14ac:dyDescent="0.2">
      <c r="A116" s="21" t="s">
        <v>15</v>
      </c>
      <c r="B116" s="11">
        <v>103953.35684000001</v>
      </c>
      <c r="C116" s="21">
        <v>478548.33858999994</v>
      </c>
      <c r="D116" s="21">
        <v>82517.599140000006</v>
      </c>
      <c r="E116" s="21">
        <v>85026.730370000005</v>
      </c>
      <c r="F116" s="36">
        <v>93996.261679999996</v>
      </c>
      <c r="G116" s="36">
        <v>79398.59262000001</v>
      </c>
      <c r="H116" s="36"/>
      <c r="I116" s="36">
        <f t="shared" si="22"/>
        <v>340939.18381000002</v>
      </c>
      <c r="J116" s="30">
        <f t="shared" si="23"/>
        <v>-24554.764219999997</v>
      </c>
      <c r="K116" s="25">
        <f t="shared" si="24"/>
        <v>-0.23620944014144252</v>
      </c>
      <c r="L116" s="51">
        <f t="shared" si="20"/>
        <v>-137609.15477999992</v>
      </c>
      <c r="M116" s="52">
        <f t="shared" si="21"/>
        <v>-0.28755539134343888</v>
      </c>
    </row>
    <row r="117" spans="1:13" s="13" customFormat="1" x14ac:dyDescent="0.2">
      <c r="A117" s="18" t="s">
        <v>16</v>
      </c>
      <c r="B117" s="12">
        <v>917175.62524000008</v>
      </c>
      <c r="C117" s="22">
        <v>4705852.0666999994</v>
      </c>
      <c r="D117" s="22">
        <v>711184.75211</v>
      </c>
      <c r="E117" s="22">
        <v>677168.37353999994</v>
      </c>
      <c r="F117" s="16">
        <v>909313.02335999988</v>
      </c>
      <c r="G117" s="16">
        <v>859249.06157999998</v>
      </c>
      <c r="H117" s="16"/>
      <c r="I117" s="36">
        <f t="shared" si="22"/>
        <v>3156915.2105899998</v>
      </c>
      <c r="J117" s="18">
        <f t="shared" si="23"/>
        <v>-57926.563660000102</v>
      </c>
      <c r="K117" s="28">
        <f t="shared" si="24"/>
        <v>-6.3157548092103166E-2</v>
      </c>
      <c r="L117" s="54">
        <f t="shared" si="20"/>
        <v>-1548936.8561099996</v>
      </c>
      <c r="M117" s="55">
        <f t="shared" si="21"/>
        <v>-0.32915120028330991</v>
      </c>
    </row>
    <row r="118" spans="1:13" s="1" customFormat="1" x14ac:dyDescent="0.2">
      <c r="B118" s="5"/>
      <c r="C118" s="5"/>
      <c r="D118" s="5"/>
      <c r="E118" s="5"/>
      <c r="F118" s="4"/>
      <c r="G118" s="4"/>
      <c r="H118" s="4"/>
      <c r="I118" s="4"/>
      <c r="L118" s="38"/>
      <c r="M118" s="37"/>
    </row>
    <row r="119" spans="1:13" s="1" customFormat="1" x14ac:dyDescent="0.2">
      <c r="A119" s="1" t="s">
        <v>17</v>
      </c>
      <c r="B119" s="5"/>
      <c r="C119" s="5"/>
      <c r="D119" s="5"/>
      <c r="E119" s="5"/>
      <c r="F119" s="4"/>
      <c r="G119" s="4"/>
      <c r="H119" s="4"/>
      <c r="I119" s="4"/>
      <c r="L119" s="38"/>
      <c r="M119" s="37"/>
    </row>
    <row r="120" spans="1:13" s="1" customFormat="1" x14ac:dyDescent="0.2">
      <c r="A120" s="1" t="s">
        <v>18</v>
      </c>
      <c r="B120" s="5"/>
      <c r="C120" s="5"/>
      <c r="D120" s="5"/>
      <c r="E120" s="5"/>
      <c r="F120" s="4"/>
      <c r="G120" s="15"/>
      <c r="H120" s="15"/>
      <c r="I120" s="4"/>
      <c r="J120" s="9"/>
      <c r="L120" s="38"/>
      <c r="M120" s="37"/>
    </row>
    <row r="121" spans="1:13" s="1" customFormat="1" x14ac:dyDescent="0.2">
      <c r="A121" s="1" t="s">
        <v>19</v>
      </c>
      <c r="B121" s="5"/>
      <c r="C121" s="5"/>
      <c r="D121" s="5"/>
      <c r="E121" s="5"/>
      <c r="F121" s="4"/>
      <c r="G121" s="4"/>
      <c r="H121" s="4"/>
      <c r="I121" s="4"/>
      <c r="L121" s="38"/>
      <c r="M121" s="37"/>
    </row>
  </sheetData>
  <mergeCells count="40">
    <mergeCell ref="A100:M100"/>
    <mergeCell ref="A101:M101"/>
    <mergeCell ref="A102:M102"/>
    <mergeCell ref="A104:A105"/>
    <mergeCell ref="B104:C104"/>
    <mergeCell ref="D104:I104"/>
    <mergeCell ref="J104:K104"/>
    <mergeCell ref="L104:M104"/>
    <mergeCell ref="A76:M76"/>
    <mergeCell ref="A77:M77"/>
    <mergeCell ref="A78:M78"/>
    <mergeCell ref="A80:A81"/>
    <mergeCell ref="B80:C80"/>
    <mergeCell ref="D80:I80"/>
    <mergeCell ref="J80:K80"/>
    <mergeCell ref="L80:M80"/>
    <mergeCell ref="A51:M51"/>
    <mergeCell ref="A52:M52"/>
    <mergeCell ref="A53:M53"/>
    <mergeCell ref="A55:A56"/>
    <mergeCell ref="B55:C55"/>
    <mergeCell ref="D55:I55"/>
    <mergeCell ref="J55:K55"/>
    <mergeCell ref="L55:M55"/>
    <mergeCell ref="A27:M27"/>
    <mergeCell ref="A28:M28"/>
    <mergeCell ref="A29:M29"/>
    <mergeCell ref="A31:A32"/>
    <mergeCell ref="B31:C31"/>
    <mergeCell ref="D31:I31"/>
    <mergeCell ref="J31:K31"/>
    <mergeCell ref="L31:M31"/>
    <mergeCell ref="A2:M2"/>
    <mergeCell ref="A3:M3"/>
    <mergeCell ref="A4:M4"/>
    <mergeCell ref="A6:A7"/>
    <mergeCell ref="B6:C6"/>
    <mergeCell ref="J6:K6"/>
    <mergeCell ref="L6:M6"/>
    <mergeCell ref="D6:I6"/>
  </mergeCells>
  <pageMargins left="0.7" right="0.7" top="0.75" bottom="0.75" header="0.3" footer="0.3"/>
  <pageSetup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21"/>
  <sheetViews>
    <sheetView workbookViewId="0">
      <selection activeCell="D80" sqref="D80:F80"/>
    </sheetView>
  </sheetViews>
  <sheetFormatPr baseColWidth="10" defaultRowHeight="11.25" x14ac:dyDescent="0.2"/>
  <cols>
    <col min="1" max="1" width="23.85546875" style="10" customWidth="1"/>
    <col min="2" max="2" width="13.5703125" style="10" customWidth="1"/>
    <col min="3" max="3" width="12.5703125" style="10" customWidth="1"/>
    <col min="4" max="4" width="12.7109375" style="14" customWidth="1"/>
    <col min="5" max="5" width="11.7109375" style="14" customWidth="1"/>
    <col min="6" max="6" width="12" style="14" customWidth="1"/>
    <col min="7" max="7" width="12.42578125" style="10" customWidth="1"/>
    <col min="8" max="8" width="12.5703125" style="10" customWidth="1"/>
    <col min="9" max="9" width="13" style="39" customWidth="1"/>
    <col min="10" max="10" width="11.42578125" style="40"/>
    <col min="11" max="16384" width="11.42578125" style="10"/>
  </cols>
  <sheetData>
    <row r="2" spans="1:12" s="1" customFormat="1" x14ac:dyDescent="0.2">
      <c r="A2" s="149" t="s">
        <v>0</v>
      </c>
      <c r="B2" s="149"/>
      <c r="C2" s="149"/>
      <c r="D2" s="149"/>
      <c r="E2" s="149"/>
      <c r="F2" s="149"/>
      <c r="G2" s="149"/>
      <c r="H2" s="149"/>
      <c r="I2" s="149"/>
      <c r="J2" s="149"/>
    </row>
    <row r="3" spans="1:12" s="1" customFormat="1" x14ac:dyDescent="0.2">
      <c r="A3" s="149" t="s">
        <v>55</v>
      </c>
      <c r="B3" s="149"/>
      <c r="C3" s="149"/>
      <c r="D3" s="149"/>
      <c r="E3" s="149"/>
      <c r="F3" s="149"/>
      <c r="G3" s="149"/>
      <c r="H3" s="149"/>
      <c r="I3" s="149"/>
      <c r="J3" s="149"/>
    </row>
    <row r="4" spans="1:12" s="1" customFormat="1" x14ac:dyDescent="0.2">
      <c r="A4" s="149" t="s">
        <v>1</v>
      </c>
      <c r="B4" s="149"/>
      <c r="C4" s="149"/>
      <c r="D4" s="149"/>
      <c r="E4" s="149"/>
      <c r="F4" s="149"/>
      <c r="G4" s="149"/>
      <c r="H4" s="149"/>
      <c r="I4" s="149"/>
      <c r="J4" s="149"/>
    </row>
    <row r="5" spans="1:12" s="1" customFormat="1" x14ac:dyDescent="0.2">
      <c r="A5" s="78"/>
      <c r="B5" s="78"/>
      <c r="C5" s="78"/>
      <c r="D5" s="17"/>
      <c r="E5" s="17"/>
      <c r="F5" s="17"/>
      <c r="G5" s="78"/>
      <c r="H5" s="78"/>
      <c r="I5" s="38"/>
      <c r="J5" s="37"/>
    </row>
    <row r="6" spans="1:12" s="1" customFormat="1" x14ac:dyDescent="0.2">
      <c r="A6" s="150" t="s">
        <v>2</v>
      </c>
      <c r="B6" s="152" t="s">
        <v>26</v>
      </c>
      <c r="C6" s="152"/>
      <c r="D6" s="158" t="s">
        <v>48</v>
      </c>
      <c r="E6" s="159"/>
      <c r="F6" s="160"/>
      <c r="G6" s="152" t="s">
        <v>56</v>
      </c>
      <c r="H6" s="152"/>
      <c r="I6" s="152" t="s">
        <v>57</v>
      </c>
      <c r="J6" s="152"/>
    </row>
    <row r="7" spans="1:12" s="1" customFormat="1" x14ac:dyDescent="0.2">
      <c r="A7" s="151"/>
      <c r="B7" s="18" t="s">
        <v>58</v>
      </c>
      <c r="C7" s="79" t="s">
        <v>54</v>
      </c>
      <c r="D7" s="80" t="s">
        <v>47</v>
      </c>
      <c r="E7" s="80" t="s">
        <v>59</v>
      </c>
      <c r="F7" s="80" t="s">
        <v>60</v>
      </c>
      <c r="G7" s="47" t="s">
        <v>3</v>
      </c>
      <c r="H7" s="79" t="s">
        <v>4</v>
      </c>
      <c r="I7" s="47" t="s">
        <v>3</v>
      </c>
      <c r="J7" s="79" t="s">
        <v>4</v>
      </c>
    </row>
    <row r="8" spans="1:12" s="1" customFormat="1" x14ac:dyDescent="0.2">
      <c r="A8" s="21" t="s">
        <v>5</v>
      </c>
      <c r="B8" s="23">
        <v>6700.9333999999999</v>
      </c>
      <c r="C8" s="11">
        <v>15058.107319999999</v>
      </c>
      <c r="D8" s="11">
        <v>6250.6358399999999</v>
      </c>
      <c r="E8" s="11">
        <v>0</v>
      </c>
      <c r="F8" s="11">
        <f>+D8+E8</f>
        <v>6250.6358399999999</v>
      </c>
      <c r="G8" s="24">
        <f>+E8-B8</f>
        <v>-6700.9333999999999</v>
      </c>
      <c r="H8" s="25">
        <f>+E8/B8-1</f>
        <v>-1</v>
      </c>
      <c r="I8" s="51">
        <f>+F8-C8</f>
        <v>-8807.4714800000002</v>
      </c>
      <c r="J8" s="82">
        <f>+F8/C8-1</f>
        <v>-0.5848989712207735</v>
      </c>
      <c r="K8" s="9"/>
      <c r="L8" s="9"/>
    </row>
    <row r="9" spans="1:12" s="1" customFormat="1" x14ac:dyDescent="0.2">
      <c r="A9" s="21" t="s">
        <v>6</v>
      </c>
      <c r="B9" s="23">
        <v>42269.201150000008</v>
      </c>
      <c r="C9" s="11">
        <v>105885.29460000001</v>
      </c>
      <c r="D9" s="11">
        <v>32861.051140000003</v>
      </c>
      <c r="E9" s="11">
        <v>85560.678280000007</v>
      </c>
      <c r="F9" s="11">
        <f t="shared" ref="F9:F19" si="0">+D9+E9</f>
        <v>118421.72942000002</v>
      </c>
      <c r="G9" s="24">
        <f t="shared" ref="G9:G19" si="1">+E9-B9</f>
        <v>43291.477129999999</v>
      </c>
      <c r="H9" s="25">
        <f t="shared" ref="H9:H19" si="2">+E9/B9-1</f>
        <v>1.0241848899952535</v>
      </c>
      <c r="I9" s="51">
        <f t="shared" ref="I9:I19" si="3">+F9-C9</f>
        <v>12536.434820000009</v>
      </c>
      <c r="J9" s="82">
        <f t="shared" ref="J9:J19" si="4">+F9/C9-1</f>
        <v>0.1183963728613926</v>
      </c>
      <c r="K9" s="9"/>
      <c r="L9" s="9"/>
    </row>
    <row r="10" spans="1:12" s="1" customFormat="1" x14ac:dyDescent="0.2">
      <c r="A10" s="21" t="s">
        <v>7</v>
      </c>
      <c r="B10" s="23">
        <v>17440.793570000002</v>
      </c>
      <c r="C10" s="11">
        <v>38249.180789999999</v>
      </c>
      <c r="D10" s="11">
        <v>26886.793420000002</v>
      </c>
      <c r="E10" s="11">
        <v>15769.36759</v>
      </c>
      <c r="F10" s="11">
        <f t="shared" si="0"/>
        <v>42656.161010000003</v>
      </c>
      <c r="G10" s="24">
        <f t="shared" si="1"/>
        <v>-1671.4259800000018</v>
      </c>
      <c r="H10" s="25">
        <f t="shared" si="2"/>
        <v>-9.5834284907484357E-2</v>
      </c>
      <c r="I10" s="51">
        <f t="shared" si="3"/>
        <v>4406.9802200000049</v>
      </c>
      <c r="J10" s="82">
        <f t="shared" si="4"/>
        <v>0.11521763679582331</v>
      </c>
      <c r="K10" s="9"/>
      <c r="L10" s="9"/>
    </row>
    <row r="11" spans="1:12" s="1" customFormat="1" x14ac:dyDescent="0.2">
      <c r="A11" s="21" t="s">
        <v>8</v>
      </c>
      <c r="B11" s="23">
        <v>48472.335610000002</v>
      </c>
      <c r="C11" s="11">
        <v>91087.005969999998</v>
      </c>
      <c r="D11" s="11">
        <v>43564.270120000008</v>
      </c>
      <c r="E11" s="11">
        <v>29857.227700000003</v>
      </c>
      <c r="F11" s="11">
        <f t="shared" si="0"/>
        <v>73421.497820000019</v>
      </c>
      <c r="G11" s="24">
        <f t="shared" si="1"/>
        <v>-18615.107909999999</v>
      </c>
      <c r="H11" s="25">
        <f t="shared" si="2"/>
        <v>-0.38403571182898888</v>
      </c>
      <c r="I11" s="51">
        <f t="shared" si="3"/>
        <v>-17665.50814999998</v>
      </c>
      <c r="J11" s="82">
        <f t="shared" si="4"/>
        <v>-0.19394103430974785</v>
      </c>
      <c r="K11" s="9"/>
      <c r="L11" s="9"/>
    </row>
    <row r="12" spans="1:12" s="1" customFormat="1" x14ac:dyDescent="0.2">
      <c r="A12" s="21" t="s">
        <v>9</v>
      </c>
      <c r="B12" s="23">
        <v>9442.6026200000015</v>
      </c>
      <c r="C12" s="11">
        <v>13599.677370000001</v>
      </c>
      <c r="D12" s="11">
        <v>6521.5892199999998</v>
      </c>
      <c r="E12" s="11">
        <v>3897.8927800000001</v>
      </c>
      <c r="F12" s="11">
        <f t="shared" si="0"/>
        <v>10419.482</v>
      </c>
      <c r="G12" s="24">
        <f t="shared" si="1"/>
        <v>-5544.7098400000013</v>
      </c>
      <c r="H12" s="25">
        <f t="shared" si="2"/>
        <v>-0.58720143832548577</v>
      </c>
      <c r="I12" s="51">
        <f t="shared" si="3"/>
        <v>-3180.1953700000013</v>
      </c>
      <c r="J12" s="82">
        <f t="shared" si="4"/>
        <v>-0.23384344227277809</v>
      </c>
      <c r="K12" s="9"/>
      <c r="L12" s="9"/>
    </row>
    <row r="13" spans="1:12" s="1" customFormat="1" x14ac:dyDescent="0.2">
      <c r="A13" s="21" t="s">
        <v>10</v>
      </c>
      <c r="B13" s="23">
        <v>1315.2120300000001</v>
      </c>
      <c r="C13" s="11">
        <v>1360.0680400000001</v>
      </c>
      <c r="D13" s="11">
        <v>289.27787000000001</v>
      </c>
      <c r="E13" s="11">
        <v>2999.098</v>
      </c>
      <c r="F13" s="11">
        <f t="shared" si="0"/>
        <v>3288.3758699999998</v>
      </c>
      <c r="G13" s="24">
        <f t="shared" si="1"/>
        <v>1683.8859699999998</v>
      </c>
      <c r="H13" s="25">
        <f t="shared" si="2"/>
        <v>1.2803152127493842</v>
      </c>
      <c r="I13" s="51">
        <f t="shared" si="3"/>
        <v>1928.3078299999997</v>
      </c>
      <c r="J13" s="82">
        <f t="shared" si="4"/>
        <v>1.4178024725880625</v>
      </c>
      <c r="K13" s="9"/>
      <c r="L13" s="9"/>
    </row>
    <row r="14" spans="1:12" s="1" customFormat="1" x14ac:dyDescent="0.2">
      <c r="A14" s="21" t="s">
        <v>11</v>
      </c>
      <c r="B14" s="23">
        <v>682242.13361999998</v>
      </c>
      <c r="C14" s="11">
        <v>1614461.21398</v>
      </c>
      <c r="D14" s="11">
        <v>991915.07775000005</v>
      </c>
      <c r="E14" s="11">
        <v>853773.89933000004</v>
      </c>
      <c r="F14" s="11">
        <f t="shared" si="0"/>
        <v>1845688.9770800001</v>
      </c>
      <c r="G14" s="24">
        <f t="shared" si="1"/>
        <v>171531.76571000007</v>
      </c>
      <c r="H14" s="25">
        <f t="shared" si="2"/>
        <v>0.25142358886550542</v>
      </c>
      <c r="I14" s="51">
        <f t="shared" si="3"/>
        <v>231227.7631000001</v>
      </c>
      <c r="J14" s="82">
        <f t="shared" si="4"/>
        <v>0.14322286661193484</v>
      </c>
      <c r="K14" s="9"/>
      <c r="L14" s="9"/>
    </row>
    <row r="15" spans="1:12" s="1" customFormat="1" x14ac:dyDescent="0.2">
      <c r="A15" s="21" t="s">
        <v>12</v>
      </c>
      <c r="B15" s="23">
        <v>303255.80676000001</v>
      </c>
      <c r="C15" s="11">
        <v>510137.54229999997</v>
      </c>
      <c r="D15" s="11">
        <v>280349.67566000001</v>
      </c>
      <c r="E15" s="11">
        <v>323200.42140999995</v>
      </c>
      <c r="F15" s="11">
        <f t="shared" si="0"/>
        <v>603550.0970699999</v>
      </c>
      <c r="G15" s="24">
        <f t="shared" si="1"/>
        <v>19944.614649999945</v>
      </c>
      <c r="H15" s="25">
        <f t="shared" si="2"/>
        <v>6.5768286065448045E-2</v>
      </c>
      <c r="I15" s="51">
        <f t="shared" si="3"/>
        <v>93412.55476999993</v>
      </c>
      <c r="J15" s="82">
        <f t="shared" si="4"/>
        <v>0.1831124883474391</v>
      </c>
      <c r="K15" s="9"/>
      <c r="L15" s="9"/>
    </row>
    <row r="16" spans="1:12" s="1" customFormat="1" x14ac:dyDescent="0.2">
      <c r="A16" s="21" t="s">
        <v>13</v>
      </c>
      <c r="B16" s="23">
        <v>203209.44165999995</v>
      </c>
      <c r="C16" s="11">
        <v>403555.85404999997</v>
      </c>
      <c r="D16" s="11">
        <v>199940.23550000001</v>
      </c>
      <c r="E16" s="11">
        <v>176069.30187999998</v>
      </c>
      <c r="F16" s="11">
        <f t="shared" si="0"/>
        <v>376009.53737999999</v>
      </c>
      <c r="G16" s="24">
        <f t="shared" si="1"/>
        <v>-27140.139779999969</v>
      </c>
      <c r="H16" s="25">
        <f t="shared" si="2"/>
        <v>-0.13355747429004561</v>
      </c>
      <c r="I16" s="51">
        <f t="shared" si="3"/>
        <v>-27546.316669999971</v>
      </c>
      <c r="J16" s="82">
        <f t="shared" si="4"/>
        <v>-6.8258994123244765E-2</v>
      </c>
      <c r="K16" s="9"/>
      <c r="L16" s="9"/>
    </row>
    <row r="17" spans="1:12" s="1" customFormat="1" x14ac:dyDescent="0.2">
      <c r="A17" s="21" t="s">
        <v>14</v>
      </c>
      <c r="B17" s="23">
        <v>168025.81545000002</v>
      </c>
      <c r="C17" s="11">
        <v>398605.97472</v>
      </c>
      <c r="D17" s="11">
        <v>239842.67751000001</v>
      </c>
      <c r="E17" s="11">
        <v>137470.67965000001</v>
      </c>
      <c r="F17" s="11">
        <f t="shared" si="0"/>
        <v>377313.35716000001</v>
      </c>
      <c r="G17" s="24">
        <f t="shared" si="1"/>
        <v>-30555.135800000018</v>
      </c>
      <c r="H17" s="25">
        <f t="shared" si="2"/>
        <v>-0.18184786497341776</v>
      </c>
      <c r="I17" s="51">
        <f t="shared" si="3"/>
        <v>-21292.617559999984</v>
      </c>
      <c r="J17" s="82">
        <f t="shared" si="4"/>
        <v>-5.3417707988338448E-2</v>
      </c>
      <c r="K17" s="9"/>
      <c r="L17" s="9"/>
    </row>
    <row r="18" spans="1:12" s="1" customFormat="1" x14ac:dyDescent="0.2">
      <c r="A18" s="21" t="s">
        <v>15</v>
      </c>
      <c r="B18" s="23">
        <v>222131.42783</v>
      </c>
      <c r="C18" s="11">
        <v>439068.01618999999</v>
      </c>
      <c r="D18" s="11">
        <v>208837.62628</v>
      </c>
      <c r="E18" s="11">
        <v>207395.99909999999</v>
      </c>
      <c r="F18" s="11">
        <f t="shared" si="0"/>
        <v>416233.62537999998</v>
      </c>
      <c r="G18" s="24">
        <f t="shared" si="1"/>
        <v>-14735.428730000014</v>
      </c>
      <c r="H18" s="25">
        <f t="shared" si="2"/>
        <v>-6.6336532718266339E-2</v>
      </c>
      <c r="I18" s="51">
        <f t="shared" si="3"/>
        <v>-22834.390810000012</v>
      </c>
      <c r="J18" s="82">
        <f t="shared" si="4"/>
        <v>-5.2006500059250005E-2</v>
      </c>
      <c r="K18" s="9"/>
      <c r="L18" s="9"/>
    </row>
    <row r="19" spans="1:12" s="13" customFormat="1" x14ac:dyDescent="0.2">
      <c r="A19" s="18" t="s">
        <v>16</v>
      </c>
      <c r="B19" s="26">
        <v>1704505.7037</v>
      </c>
      <c r="C19" s="12">
        <v>3631067.9353299998</v>
      </c>
      <c r="D19" s="12">
        <v>2037258.9103100002</v>
      </c>
      <c r="E19" s="12">
        <v>1835994.5657200003</v>
      </c>
      <c r="F19" s="11">
        <f t="shared" si="0"/>
        <v>3873253.4760300005</v>
      </c>
      <c r="G19" s="24">
        <f t="shared" si="1"/>
        <v>131488.86202000035</v>
      </c>
      <c r="H19" s="25">
        <f t="shared" si="2"/>
        <v>7.7141931373168937E-2</v>
      </c>
      <c r="I19" s="51">
        <f t="shared" si="3"/>
        <v>242185.54070000071</v>
      </c>
      <c r="J19" s="82">
        <f t="shared" si="4"/>
        <v>6.6698157405306269E-2</v>
      </c>
      <c r="K19" s="9"/>
      <c r="L19" s="9"/>
    </row>
    <row r="20" spans="1:12" s="1" customFormat="1" x14ac:dyDescent="0.2">
      <c r="B20" s="3"/>
      <c r="C20" s="3"/>
      <c r="D20" s="4"/>
      <c r="E20" s="4"/>
      <c r="F20" s="4"/>
      <c r="I20" s="38"/>
      <c r="J20" s="37"/>
      <c r="K20" s="9"/>
      <c r="L20" s="9"/>
    </row>
    <row r="21" spans="1:12" s="1" customFormat="1" x14ac:dyDescent="0.2">
      <c r="A21" s="1" t="s">
        <v>17</v>
      </c>
      <c r="B21" s="5"/>
      <c r="C21" s="5"/>
      <c r="D21" s="4"/>
      <c r="E21" s="4"/>
      <c r="F21" s="15"/>
      <c r="G21" s="9"/>
      <c r="I21" s="9"/>
      <c r="J21" s="37"/>
      <c r="K21" s="9"/>
      <c r="L21" s="9"/>
    </row>
    <row r="22" spans="1:12" s="1" customFormat="1" x14ac:dyDescent="0.2">
      <c r="A22" s="1" t="s">
        <v>18</v>
      </c>
      <c r="B22" s="15"/>
      <c r="C22" s="15"/>
      <c r="D22" s="15"/>
      <c r="E22" s="15"/>
      <c r="F22" s="15"/>
      <c r="G22" s="15"/>
      <c r="H22" s="15"/>
      <c r="I22" s="15"/>
      <c r="J22" s="15"/>
      <c r="K22" s="9"/>
      <c r="L22" s="9"/>
    </row>
    <row r="23" spans="1:12" s="1" customFormat="1" x14ac:dyDescent="0.2">
      <c r="A23" s="1" t="s">
        <v>19</v>
      </c>
      <c r="B23" s="15"/>
      <c r="C23" s="15"/>
      <c r="D23" s="15"/>
      <c r="E23" s="15"/>
      <c r="F23" s="15"/>
      <c r="G23" s="15"/>
      <c r="H23" s="15"/>
      <c r="I23" s="15"/>
      <c r="J23" s="15"/>
      <c r="K23" s="9"/>
      <c r="L23" s="9"/>
    </row>
    <row r="24" spans="1:12" s="1" customFormat="1" x14ac:dyDescent="0.2">
      <c r="B24" s="15"/>
      <c r="C24" s="15"/>
      <c r="D24" s="15"/>
      <c r="E24" s="15"/>
      <c r="F24" s="15"/>
      <c r="G24" s="15"/>
      <c r="H24" s="15"/>
      <c r="I24" s="15"/>
      <c r="J24" s="15"/>
    </row>
    <row r="25" spans="1:12" x14ac:dyDescent="0.2">
      <c r="A25" s="49"/>
      <c r="B25" s="49"/>
      <c r="C25" s="49"/>
      <c r="D25" s="49"/>
      <c r="E25" s="49"/>
      <c r="F25" s="49"/>
      <c r="G25" s="49"/>
      <c r="H25" s="49"/>
    </row>
    <row r="26" spans="1:12" x14ac:dyDescent="0.2">
      <c r="A26" s="49"/>
      <c r="B26" s="49"/>
      <c r="C26" s="49"/>
      <c r="D26" s="49"/>
      <c r="E26" s="49"/>
      <c r="F26" s="49"/>
      <c r="G26" s="49"/>
      <c r="H26" s="49"/>
    </row>
    <row r="27" spans="1:12" s="1" customFormat="1" x14ac:dyDescent="0.2">
      <c r="A27" s="149" t="s">
        <v>0</v>
      </c>
      <c r="B27" s="149"/>
      <c r="C27" s="149"/>
      <c r="D27" s="149"/>
      <c r="E27" s="149"/>
      <c r="F27" s="149"/>
      <c r="G27" s="149"/>
      <c r="H27" s="149"/>
      <c r="I27" s="149"/>
      <c r="J27" s="149"/>
    </row>
    <row r="28" spans="1:12" s="1" customFormat="1" x14ac:dyDescent="0.2">
      <c r="A28" s="149" t="s">
        <v>55</v>
      </c>
      <c r="B28" s="149"/>
      <c r="C28" s="149"/>
      <c r="D28" s="149"/>
      <c r="E28" s="149"/>
      <c r="F28" s="149"/>
      <c r="G28" s="149"/>
      <c r="H28" s="149"/>
      <c r="I28" s="149"/>
      <c r="J28" s="149"/>
    </row>
    <row r="29" spans="1:12" s="1" customFormat="1" x14ac:dyDescent="0.2">
      <c r="A29" s="149" t="s">
        <v>1</v>
      </c>
      <c r="B29" s="149"/>
      <c r="C29" s="149"/>
      <c r="D29" s="149"/>
      <c r="E29" s="149"/>
      <c r="F29" s="149"/>
      <c r="G29" s="149"/>
      <c r="H29" s="149"/>
      <c r="I29" s="149"/>
      <c r="J29" s="149"/>
    </row>
    <row r="30" spans="1:12" s="1" customFormat="1" x14ac:dyDescent="0.2">
      <c r="A30" s="78"/>
      <c r="B30" s="78"/>
      <c r="C30" s="78"/>
      <c r="D30" s="17"/>
      <c r="E30" s="17"/>
      <c r="F30" s="17"/>
      <c r="G30" s="78"/>
      <c r="I30" s="38"/>
      <c r="J30" s="37"/>
    </row>
    <row r="31" spans="1:12" s="1" customFormat="1" x14ac:dyDescent="0.2">
      <c r="A31" s="150" t="s">
        <v>2</v>
      </c>
      <c r="B31" s="152" t="s">
        <v>27</v>
      </c>
      <c r="C31" s="152"/>
      <c r="D31" s="158" t="s">
        <v>50</v>
      </c>
      <c r="E31" s="159"/>
      <c r="F31" s="160"/>
      <c r="G31" s="152" t="s">
        <v>56</v>
      </c>
      <c r="H31" s="152"/>
      <c r="I31" s="152" t="s">
        <v>57</v>
      </c>
      <c r="J31" s="152"/>
    </row>
    <row r="32" spans="1:12" s="1" customFormat="1" x14ac:dyDescent="0.2">
      <c r="A32" s="151"/>
      <c r="B32" s="18" t="s">
        <v>58</v>
      </c>
      <c r="C32" s="81" t="s">
        <v>54</v>
      </c>
      <c r="D32" s="80" t="s">
        <v>47</v>
      </c>
      <c r="E32" s="80" t="s">
        <v>59</v>
      </c>
      <c r="F32" s="80" t="s">
        <v>60</v>
      </c>
      <c r="G32" s="47" t="s">
        <v>3</v>
      </c>
      <c r="H32" s="79" t="s">
        <v>4</v>
      </c>
      <c r="I32" s="47" t="s">
        <v>3</v>
      </c>
      <c r="J32" s="79" t="s">
        <v>4</v>
      </c>
    </row>
    <row r="33" spans="1:10" s="1" customFormat="1" x14ac:dyDescent="0.2">
      <c r="A33" s="21" t="s">
        <v>5</v>
      </c>
      <c r="B33" s="11">
        <v>466.58059000000003</v>
      </c>
      <c r="C33" s="11">
        <v>466.58059000000003</v>
      </c>
      <c r="D33" s="48">
        <v>0</v>
      </c>
      <c r="E33" s="48">
        <v>0</v>
      </c>
      <c r="F33" s="11">
        <f>+D33+E33</f>
        <v>0</v>
      </c>
      <c r="G33" s="24">
        <f>+E33-B33</f>
        <v>-466.58059000000003</v>
      </c>
      <c r="H33" s="25">
        <f>+E33/B33-1</f>
        <v>-1</v>
      </c>
      <c r="I33" s="51">
        <f>+F33-C33</f>
        <v>-466.58059000000003</v>
      </c>
      <c r="J33" s="82">
        <f>+F33/C33-1</f>
        <v>-1</v>
      </c>
    </row>
    <row r="34" spans="1:10" s="1" customFormat="1" x14ac:dyDescent="0.2">
      <c r="A34" s="21" t="s">
        <v>6</v>
      </c>
      <c r="B34" s="11">
        <v>1200</v>
      </c>
      <c r="C34" s="11">
        <v>1200</v>
      </c>
      <c r="D34" s="48">
        <v>1100</v>
      </c>
      <c r="E34" s="48">
        <v>0</v>
      </c>
      <c r="F34" s="11">
        <f t="shared" ref="F34:F44" si="5">+D34+E34</f>
        <v>1100</v>
      </c>
      <c r="G34" s="24">
        <f t="shared" ref="G34:G44" si="6">+E34-B34</f>
        <v>-1200</v>
      </c>
      <c r="H34" s="25">
        <f t="shared" ref="H34:H44" si="7">+E34/B34-1</f>
        <v>-1</v>
      </c>
      <c r="I34" s="51">
        <f t="shared" ref="I34:I44" si="8">+F34-C34</f>
        <v>-100</v>
      </c>
      <c r="J34" s="82">
        <f t="shared" ref="J34:J44" si="9">+F34/C34-1</f>
        <v>-8.333333333333337E-2</v>
      </c>
    </row>
    <row r="35" spans="1:10" s="1" customFormat="1" x14ac:dyDescent="0.2">
      <c r="A35" s="21" t="s">
        <v>7</v>
      </c>
      <c r="B35" s="11">
        <v>4222.4154699999999</v>
      </c>
      <c r="C35" s="11">
        <v>11006.14047</v>
      </c>
      <c r="D35" s="29">
        <v>3325.2686100000001</v>
      </c>
      <c r="E35" s="29">
        <v>4601.6315700000005</v>
      </c>
      <c r="F35" s="11">
        <f t="shared" si="5"/>
        <v>7926.9001800000005</v>
      </c>
      <c r="G35" s="24">
        <f t="shared" si="6"/>
        <v>379.21610000000055</v>
      </c>
      <c r="H35" s="25">
        <f t="shared" si="7"/>
        <v>8.981022893040902E-2</v>
      </c>
      <c r="I35" s="51">
        <f t="shared" si="8"/>
        <v>-3079.2402899999997</v>
      </c>
      <c r="J35" s="82">
        <f t="shared" si="9"/>
        <v>-0.27977475831725407</v>
      </c>
    </row>
    <row r="36" spans="1:10" s="1" customFormat="1" x14ac:dyDescent="0.2">
      <c r="A36" s="21" t="s">
        <v>8</v>
      </c>
      <c r="B36" s="11">
        <v>17845.888910000001</v>
      </c>
      <c r="C36" s="11">
        <v>27113.276880000001</v>
      </c>
      <c r="D36" s="29">
        <v>14484.555880000002</v>
      </c>
      <c r="E36" s="29">
        <v>11474.013869999999</v>
      </c>
      <c r="F36" s="11">
        <f t="shared" si="5"/>
        <v>25958.569750000002</v>
      </c>
      <c r="G36" s="24">
        <f t="shared" si="6"/>
        <v>-6371.8750400000026</v>
      </c>
      <c r="H36" s="25">
        <f t="shared" si="7"/>
        <v>-0.35705002267662345</v>
      </c>
      <c r="I36" s="51">
        <f t="shared" si="8"/>
        <v>-1154.7071299999989</v>
      </c>
      <c r="J36" s="82">
        <f t="shared" si="9"/>
        <v>-4.258825427522428E-2</v>
      </c>
    </row>
    <row r="37" spans="1:10" s="1" customFormat="1" x14ac:dyDescent="0.2">
      <c r="A37" s="21" t="s">
        <v>9</v>
      </c>
      <c r="B37" s="11">
        <v>0</v>
      </c>
      <c r="C37" s="11">
        <v>0</v>
      </c>
      <c r="D37" s="29">
        <v>0</v>
      </c>
      <c r="E37" s="29">
        <v>0</v>
      </c>
      <c r="F37" s="11">
        <f t="shared" si="5"/>
        <v>0</v>
      </c>
      <c r="G37" s="24">
        <f t="shared" si="6"/>
        <v>0</v>
      </c>
      <c r="H37" s="25">
        <v>0</v>
      </c>
      <c r="I37" s="51">
        <f t="shared" si="8"/>
        <v>0</v>
      </c>
      <c r="J37" s="82">
        <v>0</v>
      </c>
    </row>
    <row r="38" spans="1:10" s="1" customFormat="1" x14ac:dyDescent="0.2">
      <c r="A38" s="21" t="s">
        <v>10</v>
      </c>
      <c r="B38" s="11">
        <v>0</v>
      </c>
      <c r="C38" s="11">
        <v>0</v>
      </c>
      <c r="D38" s="29">
        <v>0</v>
      </c>
      <c r="E38" s="29">
        <v>0</v>
      </c>
      <c r="F38" s="11">
        <f t="shared" si="5"/>
        <v>0</v>
      </c>
      <c r="G38" s="24">
        <f t="shared" si="6"/>
        <v>0</v>
      </c>
      <c r="H38" s="25">
        <v>0</v>
      </c>
      <c r="I38" s="51">
        <f t="shared" si="8"/>
        <v>0</v>
      </c>
      <c r="J38" s="82">
        <v>0</v>
      </c>
    </row>
    <row r="39" spans="1:10" s="1" customFormat="1" x14ac:dyDescent="0.2">
      <c r="A39" s="21" t="s">
        <v>11</v>
      </c>
      <c r="B39" s="11">
        <v>5158.4487199999994</v>
      </c>
      <c r="C39" s="11">
        <v>20275.77104</v>
      </c>
      <c r="D39" s="29">
        <v>9779.1919499999985</v>
      </c>
      <c r="E39" s="29">
        <v>6655.9003900000007</v>
      </c>
      <c r="F39" s="11">
        <f t="shared" si="5"/>
        <v>16435.092339999999</v>
      </c>
      <c r="G39" s="24">
        <f t="shared" si="6"/>
        <v>1497.4516700000013</v>
      </c>
      <c r="H39" s="25">
        <f t="shared" si="7"/>
        <v>0.2902910838667796</v>
      </c>
      <c r="I39" s="51">
        <f t="shared" si="8"/>
        <v>-3840.6787000000004</v>
      </c>
      <c r="J39" s="82">
        <f t="shared" si="9"/>
        <v>-0.18942207881629347</v>
      </c>
    </row>
    <row r="40" spans="1:10" s="1" customFormat="1" x14ac:dyDescent="0.2">
      <c r="A40" s="21" t="s">
        <v>12</v>
      </c>
      <c r="B40" s="11">
        <v>123490.07839</v>
      </c>
      <c r="C40" s="11">
        <v>217417.48798000001</v>
      </c>
      <c r="D40" s="29">
        <v>25412.080170000001</v>
      </c>
      <c r="E40" s="29">
        <v>58421.481460000003</v>
      </c>
      <c r="F40" s="11">
        <f t="shared" si="5"/>
        <v>83833.561630000011</v>
      </c>
      <c r="G40" s="24">
        <f t="shared" si="6"/>
        <v>-65068.596929999992</v>
      </c>
      <c r="H40" s="25">
        <f t="shared" si="7"/>
        <v>-0.52691356081663265</v>
      </c>
      <c r="I40" s="51">
        <f t="shared" si="8"/>
        <v>-133583.92634999999</v>
      </c>
      <c r="J40" s="82">
        <f t="shared" si="9"/>
        <v>-0.6144120585290187</v>
      </c>
    </row>
    <row r="41" spans="1:10" s="1" customFormat="1" x14ac:dyDescent="0.2">
      <c r="A41" s="21" t="s">
        <v>13</v>
      </c>
      <c r="B41" s="11">
        <v>29912.683390000002</v>
      </c>
      <c r="C41" s="11">
        <v>58568.773990000002</v>
      </c>
      <c r="D41" s="29">
        <v>39743.746829999996</v>
      </c>
      <c r="E41" s="29">
        <v>33052.988839999998</v>
      </c>
      <c r="F41" s="11">
        <f t="shared" si="5"/>
        <v>72796.735669999995</v>
      </c>
      <c r="G41" s="24">
        <f t="shared" si="6"/>
        <v>3140.3054499999962</v>
      </c>
      <c r="H41" s="25">
        <f t="shared" si="7"/>
        <v>0.10498240525789204</v>
      </c>
      <c r="I41" s="51">
        <f t="shared" si="8"/>
        <v>14227.961679999993</v>
      </c>
      <c r="J41" s="82">
        <f t="shared" si="9"/>
        <v>0.24292742891338759</v>
      </c>
    </row>
    <row r="42" spans="1:10" s="1" customFormat="1" x14ac:dyDescent="0.2">
      <c r="A42" s="21" t="s">
        <v>14</v>
      </c>
      <c r="B42" s="11">
        <v>991.96246999999994</v>
      </c>
      <c r="C42" s="11">
        <v>2263.0519399999998</v>
      </c>
      <c r="D42" s="29">
        <v>1636.9023</v>
      </c>
      <c r="E42" s="29">
        <v>1655.8173100000001</v>
      </c>
      <c r="F42" s="11">
        <f t="shared" si="5"/>
        <v>3292.7196100000001</v>
      </c>
      <c r="G42" s="24">
        <f t="shared" si="6"/>
        <v>663.85484000000019</v>
      </c>
      <c r="H42" s="25">
        <f t="shared" si="7"/>
        <v>0.66923382696121592</v>
      </c>
      <c r="I42" s="51">
        <f t="shared" si="8"/>
        <v>1029.6676700000003</v>
      </c>
      <c r="J42" s="82">
        <f t="shared" si="9"/>
        <v>0.45499073697795911</v>
      </c>
    </row>
    <row r="43" spans="1:10" s="1" customFormat="1" x14ac:dyDescent="0.2">
      <c r="A43" s="21" t="s">
        <v>15</v>
      </c>
      <c r="B43" s="11">
        <v>30264.142350000002</v>
      </c>
      <c r="C43" s="11">
        <v>60338.923800000004</v>
      </c>
      <c r="D43" s="29">
        <v>33227.458339999997</v>
      </c>
      <c r="E43" s="29">
        <v>32825.007210000003</v>
      </c>
      <c r="F43" s="11">
        <f t="shared" si="5"/>
        <v>66052.465549999994</v>
      </c>
      <c r="G43" s="24">
        <f t="shared" si="6"/>
        <v>2560.8648600000015</v>
      </c>
      <c r="H43" s="25">
        <f t="shared" si="7"/>
        <v>8.4617129749920084E-2</v>
      </c>
      <c r="I43" s="51">
        <f t="shared" si="8"/>
        <v>5713.5417499999894</v>
      </c>
      <c r="J43" s="82">
        <f t="shared" si="9"/>
        <v>9.4690812997231255E-2</v>
      </c>
    </row>
    <row r="44" spans="1:10" s="13" customFormat="1" x14ac:dyDescent="0.2">
      <c r="A44" s="18" t="s">
        <v>16</v>
      </c>
      <c r="B44" s="53">
        <v>213552.20028999995</v>
      </c>
      <c r="C44" s="12">
        <v>398650.00668999995</v>
      </c>
      <c r="D44" s="32">
        <v>128709.20408</v>
      </c>
      <c r="E44" s="32">
        <v>148686.84065</v>
      </c>
      <c r="F44" s="11">
        <f t="shared" si="5"/>
        <v>277396.04472999997</v>
      </c>
      <c r="G44" s="24">
        <f t="shared" si="6"/>
        <v>-64865.359639999951</v>
      </c>
      <c r="H44" s="25">
        <f t="shared" si="7"/>
        <v>-0.30374474977037924</v>
      </c>
      <c r="I44" s="51">
        <f t="shared" si="8"/>
        <v>-121253.96195999999</v>
      </c>
      <c r="J44" s="82">
        <f t="shared" si="9"/>
        <v>-0.3041614446887243</v>
      </c>
    </row>
    <row r="45" spans="1:10" s="1" customFormat="1" x14ac:dyDescent="0.2">
      <c r="B45" s="5"/>
      <c r="C45" s="5"/>
      <c r="D45" s="4"/>
      <c r="E45" s="4"/>
      <c r="F45" s="4"/>
      <c r="H45" s="6"/>
      <c r="I45" s="38"/>
      <c r="J45" s="37"/>
    </row>
    <row r="46" spans="1:10" s="1" customFormat="1" x14ac:dyDescent="0.2">
      <c r="A46" s="1" t="s">
        <v>17</v>
      </c>
      <c r="B46" s="5"/>
      <c r="C46" s="5"/>
      <c r="D46" s="4"/>
      <c r="E46" s="4"/>
      <c r="F46" s="4"/>
      <c r="H46" s="6"/>
      <c r="I46" s="38"/>
      <c r="J46" s="37"/>
    </row>
    <row r="47" spans="1:10" s="1" customFormat="1" x14ac:dyDescent="0.2">
      <c r="A47" s="1" t="s">
        <v>18</v>
      </c>
      <c r="B47" s="5"/>
      <c r="C47" s="5"/>
      <c r="D47" s="4"/>
      <c r="E47" s="4"/>
      <c r="F47" s="4"/>
      <c r="H47" s="7"/>
      <c r="I47" s="38"/>
      <c r="J47" s="37"/>
    </row>
    <row r="48" spans="1:10" s="1" customFormat="1" x14ac:dyDescent="0.2">
      <c r="A48" s="1" t="s">
        <v>19</v>
      </c>
      <c r="B48" s="5"/>
      <c r="C48" s="5"/>
      <c r="D48" s="4"/>
      <c r="E48" s="4"/>
      <c r="F48" s="4"/>
      <c r="H48" s="7"/>
      <c r="I48" s="38"/>
      <c r="J48" s="37"/>
    </row>
    <row r="51" spans="1:10" s="1" customFormat="1" x14ac:dyDescent="0.2">
      <c r="A51" s="149" t="s">
        <v>0</v>
      </c>
      <c r="B51" s="149"/>
      <c r="C51" s="149"/>
      <c r="D51" s="149"/>
      <c r="E51" s="149"/>
      <c r="F51" s="149"/>
      <c r="G51" s="149"/>
      <c r="H51" s="149"/>
      <c r="I51" s="149"/>
      <c r="J51" s="149"/>
    </row>
    <row r="52" spans="1:10" s="1" customFormat="1" x14ac:dyDescent="0.2">
      <c r="A52" s="149" t="s">
        <v>55</v>
      </c>
      <c r="B52" s="149"/>
      <c r="C52" s="149"/>
      <c r="D52" s="149"/>
      <c r="E52" s="149"/>
      <c r="F52" s="149"/>
      <c r="G52" s="149"/>
      <c r="H52" s="149"/>
      <c r="I52" s="149"/>
      <c r="J52" s="149"/>
    </row>
    <row r="53" spans="1:10" s="1" customFormat="1" x14ac:dyDescent="0.2">
      <c r="A53" s="149" t="s">
        <v>1</v>
      </c>
      <c r="B53" s="149"/>
      <c r="C53" s="149"/>
      <c r="D53" s="149"/>
      <c r="E53" s="149"/>
      <c r="F53" s="149"/>
      <c r="G53" s="149"/>
      <c r="H53" s="149"/>
      <c r="I53" s="149"/>
      <c r="J53" s="149"/>
    </row>
    <row r="54" spans="1:10" s="1" customFormat="1" x14ac:dyDescent="0.2">
      <c r="A54" s="78"/>
      <c r="B54" s="78"/>
      <c r="C54" s="78"/>
      <c r="D54" s="17"/>
      <c r="E54" s="17"/>
      <c r="F54" s="17"/>
      <c r="G54" s="78"/>
      <c r="I54" s="38"/>
      <c r="J54" s="37"/>
    </row>
    <row r="55" spans="1:10" s="1" customFormat="1" x14ac:dyDescent="0.2">
      <c r="A55" s="150" t="s">
        <v>2</v>
      </c>
      <c r="B55" s="152" t="s">
        <v>28</v>
      </c>
      <c r="C55" s="152"/>
      <c r="D55" s="158" t="s">
        <v>51</v>
      </c>
      <c r="E55" s="159"/>
      <c r="F55" s="160"/>
      <c r="G55" s="152" t="s">
        <v>56</v>
      </c>
      <c r="H55" s="152"/>
      <c r="I55" s="152" t="s">
        <v>57</v>
      </c>
      <c r="J55" s="152"/>
    </row>
    <row r="56" spans="1:10" s="1" customFormat="1" x14ac:dyDescent="0.2">
      <c r="A56" s="151"/>
      <c r="B56" s="18" t="s">
        <v>58</v>
      </c>
      <c r="C56" s="81" t="s">
        <v>54</v>
      </c>
      <c r="D56" s="80" t="s">
        <v>47</v>
      </c>
      <c r="E56" s="80" t="s">
        <v>59</v>
      </c>
      <c r="F56" s="80" t="s">
        <v>60</v>
      </c>
      <c r="G56" s="47" t="s">
        <v>3</v>
      </c>
      <c r="H56" s="79" t="s">
        <v>4</v>
      </c>
      <c r="I56" s="47" t="s">
        <v>3</v>
      </c>
      <c r="J56" s="79" t="s">
        <v>4</v>
      </c>
    </row>
    <row r="57" spans="1:10" s="1" customFormat="1" x14ac:dyDescent="0.2">
      <c r="A57" s="21" t="s">
        <v>5</v>
      </c>
      <c r="B57" s="33">
        <v>6234.3528099999994</v>
      </c>
      <c r="C57" s="33">
        <v>14591.526729999998</v>
      </c>
      <c r="D57" s="33">
        <v>6250.6358399999999</v>
      </c>
      <c r="E57" s="33">
        <v>0</v>
      </c>
      <c r="F57" s="11">
        <f>+D57+E57</f>
        <v>6250.6358399999999</v>
      </c>
      <c r="G57" s="24">
        <f>+E57-B57</f>
        <v>-6234.3528099999994</v>
      </c>
      <c r="H57" s="25">
        <f>+E57/B57-1</f>
        <v>-1</v>
      </c>
      <c r="I57" s="51">
        <f>+F57-C57</f>
        <v>-8340.8908899999988</v>
      </c>
      <c r="J57" s="82">
        <f>+F57/C57-1</f>
        <v>-0.57162564578326336</v>
      </c>
    </row>
    <row r="58" spans="1:10" s="1" customFormat="1" x14ac:dyDescent="0.2">
      <c r="A58" s="21" t="s">
        <v>6</v>
      </c>
      <c r="B58" s="33">
        <v>41069.201150000008</v>
      </c>
      <c r="C58" s="33">
        <v>104685.29460000001</v>
      </c>
      <c r="D58" s="33">
        <v>31761.05114</v>
      </c>
      <c r="E58" s="33">
        <v>85560.678280000007</v>
      </c>
      <c r="F58" s="11">
        <f t="shared" ref="F58:F68" si="10">+D58+E58</f>
        <v>117321.72942</v>
      </c>
      <c r="G58" s="24">
        <f t="shared" ref="G58:G68" si="11">+E58-B58</f>
        <v>44491.477129999999</v>
      </c>
      <c r="H58" s="25">
        <f t="shared" ref="H58:H68" si="12">+E58/B58-1</f>
        <v>1.0833294995804903</v>
      </c>
      <c r="I58" s="51">
        <f t="shared" ref="I58:I67" si="13">+F58-C58</f>
        <v>12636.434819999995</v>
      </c>
      <c r="J58" s="82">
        <f t="shared" ref="J58:J68" si="14">+F58/C58-1</f>
        <v>0.12070878596925683</v>
      </c>
    </row>
    <row r="59" spans="1:10" s="1" customFormat="1" x14ac:dyDescent="0.2">
      <c r="A59" s="21" t="s">
        <v>7</v>
      </c>
      <c r="B59" s="33">
        <v>13218.3781</v>
      </c>
      <c r="C59" s="33">
        <v>27243.04032</v>
      </c>
      <c r="D59" s="33">
        <v>23561.524810000003</v>
      </c>
      <c r="E59" s="33">
        <v>11167.73602</v>
      </c>
      <c r="F59" s="11">
        <f t="shared" si="10"/>
        <v>34729.260829999999</v>
      </c>
      <c r="G59" s="24">
        <f t="shared" si="11"/>
        <v>-2050.6420799999996</v>
      </c>
      <c r="H59" s="25">
        <f t="shared" si="12"/>
        <v>-0.1551356803751891</v>
      </c>
      <c r="I59" s="51">
        <f t="shared" si="13"/>
        <v>7486.2205099999992</v>
      </c>
      <c r="J59" s="82">
        <f t="shared" si="14"/>
        <v>0.27479387109757059</v>
      </c>
    </row>
    <row r="60" spans="1:10" s="1" customFormat="1" x14ac:dyDescent="0.2">
      <c r="A60" s="21" t="s">
        <v>8</v>
      </c>
      <c r="B60" s="33">
        <v>30626.446700000004</v>
      </c>
      <c r="C60" s="33">
        <v>63973.729090000008</v>
      </c>
      <c r="D60" s="33">
        <v>29079.714240000001</v>
      </c>
      <c r="E60" s="33">
        <v>18383.213830000001</v>
      </c>
      <c r="F60" s="11">
        <f t="shared" si="10"/>
        <v>47462.928070000002</v>
      </c>
      <c r="G60" s="24">
        <f t="shared" si="11"/>
        <v>-12243.232870000003</v>
      </c>
      <c r="H60" s="25">
        <f t="shared" si="12"/>
        <v>-0.39976014814673233</v>
      </c>
      <c r="I60" s="51">
        <f t="shared" si="13"/>
        <v>-16510.801020000006</v>
      </c>
      <c r="J60" s="82">
        <f t="shared" si="14"/>
        <v>-0.25808720634015492</v>
      </c>
    </row>
    <row r="61" spans="1:10" s="1" customFormat="1" x14ac:dyDescent="0.2">
      <c r="A61" s="21" t="s">
        <v>9</v>
      </c>
      <c r="B61" s="33">
        <v>9442.6026200000015</v>
      </c>
      <c r="C61" s="33">
        <v>13599.677370000001</v>
      </c>
      <c r="D61" s="33">
        <v>6521.5892199999998</v>
      </c>
      <c r="E61" s="33">
        <v>3897.8927800000001</v>
      </c>
      <c r="F61" s="11">
        <f t="shared" si="10"/>
        <v>10419.482</v>
      </c>
      <c r="G61" s="24">
        <f t="shared" si="11"/>
        <v>-5544.7098400000013</v>
      </c>
      <c r="H61" s="25">
        <f t="shared" si="12"/>
        <v>-0.58720143832548577</v>
      </c>
      <c r="I61" s="51">
        <f t="shared" si="13"/>
        <v>-3180.1953700000013</v>
      </c>
      <c r="J61" s="82">
        <f t="shared" si="14"/>
        <v>-0.23384344227277809</v>
      </c>
    </row>
    <row r="62" spans="1:10" s="1" customFormat="1" x14ac:dyDescent="0.2">
      <c r="A62" s="21" t="s">
        <v>10</v>
      </c>
      <c r="B62" s="33">
        <v>1315.2120300000001</v>
      </c>
      <c r="C62" s="33">
        <v>1360.0680400000001</v>
      </c>
      <c r="D62" s="33">
        <v>289.27787000000001</v>
      </c>
      <c r="E62" s="33">
        <v>2999.098</v>
      </c>
      <c r="F62" s="11">
        <f t="shared" si="10"/>
        <v>3288.3758699999998</v>
      </c>
      <c r="G62" s="24">
        <f t="shared" si="11"/>
        <v>1683.8859699999998</v>
      </c>
      <c r="H62" s="25">
        <f t="shared" si="12"/>
        <v>1.2803152127493842</v>
      </c>
      <c r="I62" s="51">
        <f t="shared" si="13"/>
        <v>1928.3078299999997</v>
      </c>
      <c r="J62" s="82">
        <f t="shared" si="14"/>
        <v>1.4178024725880625</v>
      </c>
    </row>
    <row r="63" spans="1:10" s="1" customFormat="1" x14ac:dyDescent="0.2">
      <c r="A63" s="21" t="s">
        <v>11</v>
      </c>
      <c r="B63" s="33">
        <v>677083.68489999999</v>
      </c>
      <c r="C63" s="33">
        <v>1594185.44294</v>
      </c>
      <c r="D63" s="33">
        <v>982135.88579999993</v>
      </c>
      <c r="E63" s="33">
        <v>847117.99894000008</v>
      </c>
      <c r="F63" s="11">
        <f t="shared" si="10"/>
        <v>1829253.8847400001</v>
      </c>
      <c r="G63" s="24">
        <f t="shared" si="11"/>
        <v>170034.31404000008</v>
      </c>
      <c r="H63" s="25">
        <f t="shared" si="12"/>
        <v>0.25112747187980577</v>
      </c>
      <c r="I63" s="51">
        <f t="shared" si="13"/>
        <v>235068.44180000015</v>
      </c>
      <c r="J63" s="82">
        <f t="shared" si="14"/>
        <v>0.1474536371166999</v>
      </c>
    </row>
    <row r="64" spans="1:10" s="1" customFormat="1" x14ac:dyDescent="0.2">
      <c r="A64" s="21" t="s">
        <v>12</v>
      </c>
      <c r="B64" s="33">
        <v>179765.72837</v>
      </c>
      <c r="C64" s="33">
        <v>292720.05432</v>
      </c>
      <c r="D64" s="33">
        <v>254937.59549000001</v>
      </c>
      <c r="E64" s="33">
        <v>264778.93994999997</v>
      </c>
      <c r="F64" s="11">
        <f t="shared" si="10"/>
        <v>519716.53544000001</v>
      </c>
      <c r="G64" s="24">
        <f t="shared" si="11"/>
        <v>85013.211579999974</v>
      </c>
      <c r="H64" s="25">
        <f t="shared" si="12"/>
        <v>0.4729111179914276</v>
      </c>
      <c r="I64" s="51">
        <f t="shared" si="13"/>
        <v>226996.48112000001</v>
      </c>
      <c r="J64" s="82">
        <f t="shared" si="14"/>
        <v>0.77547293999832578</v>
      </c>
    </row>
    <row r="65" spans="1:10" s="1" customFormat="1" x14ac:dyDescent="0.2">
      <c r="A65" s="21" t="s">
        <v>13</v>
      </c>
      <c r="B65" s="33">
        <v>173296.75826999999</v>
      </c>
      <c r="C65" s="33">
        <v>344987.08006000001</v>
      </c>
      <c r="D65" s="33">
        <v>160196.48867000002</v>
      </c>
      <c r="E65" s="33">
        <v>143016.31303999998</v>
      </c>
      <c r="F65" s="11">
        <f t="shared" si="10"/>
        <v>303212.80171000003</v>
      </c>
      <c r="G65" s="24">
        <f t="shared" si="11"/>
        <v>-30280.445230000012</v>
      </c>
      <c r="H65" s="25">
        <f t="shared" si="12"/>
        <v>-0.17473174646938539</v>
      </c>
      <c r="I65" s="51">
        <f t="shared" si="13"/>
        <v>-41774.278349999979</v>
      </c>
      <c r="J65" s="82">
        <f t="shared" si="14"/>
        <v>-0.12108939947181385</v>
      </c>
    </row>
    <row r="66" spans="1:10" s="1" customFormat="1" x14ac:dyDescent="0.2">
      <c r="A66" s="21" t="s">
        <v>14</v>
      </c>
      <c r="B66" s="33">
        <v>167033.85298000003</v>
      </c>
      <c r="C66" s="33">
        <v>396342.92278000002</v>
      </c>
      <c r="D66" s="33">
        <v>238205.77521000002</v>
      </c>
      <c r="E66" s="33">
        <v>135814.86233999999</v>
      </c>
      <c r="F66" s="11">
        <f t="shared" si="10"/>
        <v>374020.63754999998</v>
      </c>
      <c r="G66" s="24">
        <f t="shared" si="11"/>
        <v>-31218.990640000033</v>
      </c>
      <c r="H66" s="25">
        <f t="shared" si="12"/>
        <v>-0.18690217631355288</v>
      </c>
      <c r="I66" s="51">
        <f t="shared" si="13"/>
        <v>-22322.285230000038</v>
      </c>
      <c r="J66" s="82">
        <f t="shared" si="14"/>
        <v>-5.6320635356445048E-2</v>
      </c>
    </row>
    <row r="67" spans="1:10" s="1" customFormat="1" x14ac:dyDescent="0.2">
      <c r="A67" s="21" t="s">
        <v>15</v>
      </c>
      <c r="B67" s="33">
        <v>191867.28548000002</v>
      </c>
      <c r="C67" s="33">
        <v>378729.09239000001</v>
      </c>
      <c r="D67" s="33">
        <v>175610.16793999998</v>
      </c>
      <c r="E67" s="33">
        <v>174570.99188999998</v>
      </c>
      <c r="F67" s="11">
        <f t="shared" si="10"/>
        <v>350181.15982999996</v>
      </c>
      <c r="G67" s="24">
        <f t="shared" si="11"/>
        <v>-17296.293590000045</v>
      </c>
      <c r="H67" s="25">
        <f t="shared" si="12"/>
        <v>-9.0147174109069139E-2</v>
      </c>
      <c r="I67" s="51">
        <f t="shared" si="13"/>
        <v>-28547.932560000045</v>
      </c>
      <c r="J67" s="82">
        <f t="shared" si="14"/>
        <v>-7.5378240366606231E-2</v>
      </c>
    </row>
    <row r="68" spans="1:10" s="1" customFormat="1" x14ac:dyDescent="0.2">
      <c r="A68" s="18" t="s">
        <v>16</v>
      </c>
      <c r="B68" s="32">
        <v>1490953.5034100001</v>
      </c>
      <c r="C68" s="32">
        <v>3232417.9286400001</v>
      </c>
      <c r="D68" s="32">
        <v>1908549.7062300001</v>
      </c>
      <c r="E68" s="32">
        <v>1687307.7250699999</v>
      </c>
      <c r="F68" s="11">
        <f t="shared" si="10"/>
        <v>3595857.4313000003</v>
      </c>
      <c r="G68" s="24">
        <f t="shared" si="11"/>
        <v>196354.22165999981</v>
      </c>
      <c r="H68" s="25">
        <f t="shared" si="12"/>
        <v>0.13169707922541707</v>
      </c>
      <c r="I68" s="51">
        <f>+F68-C68</f>
        <v>363439.50266000023</v>
      </c>
      <c r="J68" s="82">
        <f t="shared" si="14"/>
        <v>0.11243580214050874</v>
      </c>
    </row>
    <row r="69" spans="1:10" s="1" customFormat="1" x14ac:dyDescent="0.2">
      <c r="B69" s="5"/>
      <c r="C69" s="5"/>
      <c r="D69" s="5"/>
      <c r="E69" s="4"/>
      <c r="F69" s="4"/>
      <c r="I69" s="38"/>
      <c r="J69" s="37"/>
    </row>
    <row r="70" spans="1:10" s="1" customFormat="1" x14ac:dyDescent="0.2">
      <c r="A70" s="1" t="s">
        <v>17</v>
      </c>
      <c r="B70" s="5"/>
      <c r="C70" s="5"/>
      <c r="D70" s="4"/>
      <c r="E70" s="4"/>
      <c r="F70" s="4"/>
      <c r="I70" s="38"/>
      <c r="J70" s="37"/>
    </row>
    <row r="71" spans="1:10" s="1" customFormat="1" x14ac:dyDescent="0.2">
      <c r="A71" s="1" t="s">
        <v>18</v>
      </c>
      <c r="B71" s="5"/>
      <c r="C71" s="5"/>
      <c r="D71" s="5"/>
      <c r="E71" s="5"/>
      <c r="F71" s="5"/>
      <c r="G71" s="5"/>
      <c r="H71" s="5"/>
      <c r="I71" s="5"/>
      <c r="J71" s="5"/>
    </row>
    <row r="72" spans="1:10" s="1" customFormat="1" x14ac:dyDescent="0.2">
      <c r="A72" s="1" t="s">
        <v>19</v>
      </c>
      <c r="B72" s="5"/>
      <c r="C72" s="5"/>
      <c r="D72" s="5"/>
      <c r="E72" s="5"/>
      <c r="F72" s="5"/>
      <c r="G72" s="5"/>
      <c r="H72" s="5"/>
      <c r="I72" s="5"/>
      <c r="J72" s="5"/>
    </row>
    <row r="73" spans="1:10" s="1" customFormat="1" x14ac:dyDescent="0.2">
      <c r="B73" s="5"/>
      <c r="C73" s="5"/>
      <c r="D73" s="4"/>
      <c r="E73" s="4"/>
      <c r="F73" s="4"/>
      <c r="I73" s="38"/>
      <c r="J73" s="37"/>
    </row>
    <row r="76" spans="1:10" s="1" customFormat="1" x14ac:dyDescent="0.2">
      <c r="A76" s="149" t="s">
        <v>0</v>
      </c>
      <c r="B76" s="149"/>
      <c r="C76" s="149"/>
      <c r="D76" s="149"/>
      <c r="E76" s="149"/>
      <c r="F76" s="149"/>
      <c r="G76" s="149"/>
      <c r="H76" s="149"/>
      <c r="I76" s="149"/>
      <c r="J76" s="149"/>
    </row>
    <row r="77" spans="1:10" s="1" customFormat="1" x14ac:dyDescent="0.2">
      <c r="A77" s="149" t="s">
        <v>55</v>
      </c>
      <c r="B77" s="149"/>
      <c r="C77" s="149"/>
      <c r="D77" s="149"/>
      <c r="E77" s="149"/>
      <c r="F77" s="149"/>
      <c r="G77" s="149"/>
      <c r="H77" s="149"/>
      <c r="I77" s="149"/>
      <c r="J77" s="149"/>
    </row>
    <row r="78" spans="1:10" s="1" customFormat="1" x14ac:dyDescent="0.2">
      <c r="A78" s="149" t="s">
        <v>1</v>
      </c>
      <c r="B78" s="149"/>
      <c r="C78" s="149"/>
      <c r="D78" s="149"/>
      <c r="E78" s="149"/>
      <c r="F78" s="149"/>
      <c r="G78" s="149"/>
      <c r="H78" s="149"/>
      <c r="I78" s="149"/>
      <c r="J78" s="149"/>
    </row>
    <row r="79" spans="1:10" s="1" customFormat="1" x14ac:dyDescent="0.2">
      <c r="A79" s="78"/>
      <c r="B79" s="78"/>
      <c r="C79" s="78"/>
      <c r="D79" s="17"/>
      <c r="E79" s="17"/>
      <c r="F79" s="17"/>
      <c r="G79" s="78"/>
      <c r="I79" s="38"/>
      <c r="J79" s="37"/>
    </row>
    <row r="80" spans="1:10" s="1" customFormat="1" x14ac:dyDescent="0.2">
      <c r="A80" s="150" t="s">
        <v>2</v>
      </c>
      <c r="B80" s="152" t="s">
        <v>29</v>
      </c>
      <c r="C80" s="152"/>
      <c r="D80" s="158" t="s">
        <v>52</v>
      </c>
      <c r="E80" s="159"/>
      <c r="F80" s="160"/>
      <c r="G80" s="152" t="s">
        <v>56</v>
      </c>
      <c r="H80" s="152"/>
      <c r="I80" s="152" t="s">
        <v>57</v>
      </c>
      <c r="J80" s="152"/>
    </row>
    <row r="81" spans="1:10" s="1" customFormat="1" x14ac:dyDescent="0.2">
      <c r="A81" s="151"/>
      <c r="B81" s="18" t="s">
        <v>58</v>
      </c>
      <c r="C81" s="81" t="s">
        <v>54</v>
      </c>
      <c r="D81" s="80" t="s">
        <v>47</v>
      </c>
      <c r="E81" s="80" t="s">
        <v>59</v>
      </c>
      <c r="F81" s="80" t="s">
        <v>60</v>
      </c>
      <c r="G81" s="47" t="s">
        <v>3</v>
      </c>
      <c r="H81" s="79" t="s">
        <v>4</v>
      </c>
      <c r="I81" s="47" t="s">
        <v>3</v>
      </c>
      <c r="J81" s="79" t="s">
        <v>4</v>
      </c>
    </row>
    <row r="82" spans="1:10" s="1" customFormat="1" x14ac:dyDescent="0.2">
      <c r="A82" s="21" t="s">
        <v>5</v>
      </c>
      <c r="B82" s="21">
        <v>0</v>
      </c>
      <c r="C82" s="83">
        <v>0</v>
      </c>
      <c r="D82" s="36">
        <v>0</v>
      </c>
      <c r="E82" s="36">
        <v>0</v>
      </c>
      <c r="F82" s="11">
        <f>+D82+E82</f>
        <v>0</v>
      </c>
      <c r="G82" s="24">
        <f>+E82-B82</f>
        <v>0</v>
      </c>
      <c r="H82" s="25">
        <v>0</v>
      </c>
      <c r="I82" s="51">
        <f>+F82-C82</f>
        <v>0</v>
      </c>
      <c r="J82" s="82">
        <v>0</v>
      </c>
    </row>
    <row r="83" spans="1:10" s="1" customFormat="1" x14ac:dyDescent="0.2">
      <c r="A83" s="21" t="s">
        <v>6</v>
      </c>
      <c r="B83" s="21">
        <v>30720.338350000002</v>
      </c>
      <c r="C83" s="21">
        <v>86860.709520000004</v>
      </c>
      <c r="D83" s="36">
        <v>19971.361809999999</v>
      </c>
      <c r="E83" s="36">
        <v>61851.387900000002</v>
      </c>
      <c r="F83" s="11">
        <f t="shared" ref="F83:F93" si="15">+D83+E83</f>
        <v>81822.749710000004</v>
      </c>
      <c r="G83" s="24">
        <f t="shared" ref="G83:G93" si="16">+E83-B83</f>
        <v>31131.04955</v>
      </c>
      <c r="H83" s="25">
        <f t="shared" ref="H83:H93" si="17">+E83/B83-1</f>
        <v>1.0133693579582594</v>
      </c>
      <c r="I83" s="51">
        <f t="shared" ref="I83:I92" si="18">+F83-C83</f>
        <v>-5037.9598100000003</v>
      </c>
      <c r="J83" s="82">
        <f t="shared" ref="J83:J93" si="19">+F83/C83-1</f>
        <v>-5.8000445055540251E-2</v>
      </c>
    </row>
    <row r="84" spans="1:10" s="1" customFormat="1" x14ac:dyDescent="0.2">
      <c r="A84" s="21" t="s">
        <v>7</v>
      </c>
      <c r="B84" s="21">
        <v>9954.4576199999992</v>
      </c>
      <c r="C84" s="21">
        <v>20915.7274</v>
      </c>
      <c r="D84" s="36">
        <v>10597.297</v>
      </c>
      <c r="E84" s="36">
        <v>8243.8582299999998</v>
      </c>
      <c r="F84" s="11">
        <f t="shared" si="15"/>
        <v>18841.15523</v>
      </c>
      <c r="G84" s="24">
        <f t="shared" si="16"/>
        <v>-1710.5993899999994</v>
      </c>
      <c r="H84" s="25">
        <f t="shared" si="17"/>
        <v>-0.17184255087521283</v>
      </c>
      <c r="I84" s="51">
        <f t="shared" si="18"/>
        <v>-2074.5721699999995</v>
      </c>
      <c r="J84" s="82">
        <f t="shared" si="19"/>
        <v>-9.918718724551745E-2</v>
      </c>
    </row>
    <row r="85" spans="1:10" s="1" customFormat="1" x14ac:dyDescent="0.2">
      <c r="A85" s="21" t="s">
        <v>8</v>
      </c>
      <c r="B85" s="21">
        <v>19004.76139</v>
      </c>
      <c r="C85" s="21">
        <v>44393.898390000002</v>
      </c>
      <c r="D85" s="36">
        <v>22158.685730000001</v>
      </c>
      <c r="E85" s="36">
        <v>12940.062960000001</v>
      </c>
      <c r="F85" s="11">
        <f t="shared" si="15"/>
        <v>35098.74869</v>
      </c>
      <c r="G85" s="24">
        <f t="shared" si="16"/>
        <v>-6064.6984299999986</v>
      </c>
      <c r="H85" s="25">
        <f t="shared" si="17"/>
        <v>-0.31911468423861111</v>
      </c>
      <c r="I85" s="51">
        <f t="shared" si="18"/>
        <v>-9295.1497000000018</v>
      </c>
      <c r="J85" s="82">
        <f t="shared" si="19"/>
        <v>-0.20937899209351241</v>
      </c>
    </row>
    <row r="86" spans="1:10" s="1" customFormat="1" x14ac:dyDescent="0.2">
      <c r="A86" s="21" t="s">
        <v>9</v>
      </c>
      <c r="B86" s="21">
        <v>2950.06351</v>
      </c>
      <c r="C86" s="21">
        <v>6077.1382599999997</v>
      </c>
      <c r="D86" s="36">
        <v>4512.7725399999999</v>
      </c>
      <c r="E86" s="36">
        <v>1468.16931</v>
      </c>
      <c r="F86" s="11">
        <f t="shared" si="15"/>
        <v>5980.9418500000002</v>
      </c>
      <c r="G86" s="24">
        <f t="shared" si="16"/>
        <v>-1481.8942</v>
      </c>
      <c r="H86" s="25">
        <f t="shared" si="17"/>
        <v>-0.50232620246199378</v>
      </c>
      <c r="I86" s="51">
        <f t="shared" si="18"/>
        <v>-96.19640999999956</v>
      </c>
      <c r="J86" s="82">
        <f t="shared" si="19"/>
        <v>-1.5829228476365031E-2</v>
      </c>
    </row>
    <row r="87" spans="1:10" s="1" customFormat="1" x14ac:dyDescent="0.2">
      <c r="A87" s="21" t="s">
        <v>10</v>
      </c>
      <c r="B87" s="21">
        <v>1125.2120300000001</v>
      </c>
      <c r="C87" s="21">
        <v>1170.0680400000001</v>
      </c>
      <c r="D87" s="36">
        <v>256.41462999999999</v>
      </c>
      <c r="E87" s="36">
        <v>2854.0680000000002</v>
      </c>
      <c r="F87" s="11">
        <f t="shared" si="15"/>
        <v>3110.4826300000004</v>
      </c>
      <c r="G87" s="24">
        <f t="shared" si="16"/>
        <v>1728.8559700000001</v>
      </c>
      <c r="H87" s="25">
        <f t="shared" si="17"/>
        <v>1.5364712817725561</v>
      </c>
      <c r="I87" s="51">
        <f t="shared" si="18"/>
        <v>1940.4145900000003</v>
      </c>
      <c r="J87" s="82">
        <f t="shared" si="19"/>
        <v>1.6583775675130825</v>
      </c>
    </row>
    <row r="88" spans="1:10" s="1" customFormat="1" x14ac:dyDescent="0.2">
      <c r="A88" s="21" t="s">
        <v>11</v>
      </c>
      <c r="B88" s="21">
        <v>362614.70120000001</v>
      </c>
      <c r="C88" s="21">
        <v>867629.42564000003</v>
      </c>
      <c r="D88" s="36">
        <v>388443.33767999994</v>
      </c>
      <c r="E88" s="36">
        <v>381914.48719000001</v>
      </c>
      <c r="F88" s="11">
        <f t="shared" si="15"/>
        <v>770357.82486999989</v>
      </c>
      <c r="G88" s="24">
        <f t="shared" si="16"/>
        <v>19299.785990000004</v>
      </c>
      <c r="H88" s="25">
        <f t="shared" si="17"/>
        <v>5.3223947970480134E-2</v>
      </c>
      <c r="I88" s="51">
        <f t="shared" si="18"/>
        <v>-97271.600770000136</v>
      </c>
      <c r="J88" s="82">
        <f t="shared" si="19"/>
        <v>-0.11211192001498627</v>
      </c>
    </row>
    <row r="89" spans="1:10" s="1" customFormat="1" x14ac:dyDescent="0.2">
      <c r="A89" s="21" t="s">
        <v>12</v>
      </c>
      <c r="B89" s="21">
        <v>55596.488150000005</v>
      </c>
      <c r="C89" s="21">
        <v>89942.275250000006</v>
      </c>
      <c r="D89" s="36">
        <v>51549.59474</v>
      </c>
      <c r="E89" s="36">
        <v>64772.371719999996</v>
      </c>
      <c r="F89" s="11">
        <f t="shared" si="15"/>
        <v>116321.96646</v>
      </c>
      <c r="G89" s="24">
        <f t="shared" si="16"/>
        <v>9175.8835699999909</v>
      </c>
      <c r="H89" s="25">
        <f t="shared" si="17"/>
        <v>0.16504430181351282</v>
      </c>
      <c r="I89" s="51">
        <f t="shared" si="18"/>
        <v>26379.69120999999</v>
      </c>
      <c r="J89" s="82">
        <f t="shared" si="19"/>
        <v>0.29329579596108779</v>
      </c>
    </row>
    <row r="90" spans="1:10" s="1" customFormat="1" x14ac:dyDescent="0.2">
      <c r="A90" s="21" t="s">
        <v>13</v>
      </c>
      <c r="B90" s="21">
        <v>112357.57982999999</v>
      </c>
      <c r="C90" s="21">
        <v>228879.47269999998</v>
      </c>
      <c r="D90" s="36">
        <v>104813.46946000001</v>
      </c>
      <c r="E90" s="36">
        <v>94849.172739999995</v>
      </c>
      <c r="F90" s="11">
        <f t="shared" si="15"/>
        <v>199662.6422</v>
      </c>
      <c r="G90" s="24">
        <f t="shared" si="16"/>
        <v>-17508.407089999993</v>
      </c>
      <c r="H90" s="25">
        <f t="shared" si="17"/>
        <v>-0.15582755624044842</v>
      </c>
      <c r="I90" s="51">
        <f t="shared" si="18"/>
        <v>-29216.830499999982</v>
      </c>
      <c r="J90" s="82">
        <f t="shared" si="19"/>
        <v>-0.12765159826410233</v>
      </c>
    </row>
    <row r="91" spans="1:10" s="1" customFormat="1" x14ac:dyDescent="0.2">
      <c r="A91" s="21" t="s">
        <v>14</v>
      </c>
      <c r="B91" s="21">
        <v>112620.97268000001</v>
      </c>
      <c r="C91" s="21">
        <v>287011.32490999997</v>
      </c>
      <c r="D91" s="36">
        <v>200077.08683000001</v>
      </c>
      <c r="E91" s="36">
        <v>82414.4755</v>
      </c>
      <c r="F91" s="11">
        <f t="shared" si="15"/>
        <v>282491.56232999999</v>
      </c>
      <c r="G91" s="24">
        <f t="shared" si="16"/>
        <v>-30206.497180000006</v>
      </c>
      <c r="H91" s="25">
        <f t="shared" si="17"/>
        <v>-0.26821378346490055</v>
      </c>
      <c r="I91" s="51">
        <f t="shared" si="18"/>
        <v>-4519.7625799999805</v>
      </c>
      <c r="J91" s="82">
        <f t="shared" si="19"/>
        <v>-1.5747680275045806E-2</v>
      </c>
    </row>
    <row r="92" spans="1:10" s="1" customFormat="1" x14ac:dyDescent="0.2">
      <c r="A92" s="21" t="s">
        <v>15</v>
      </c>
      <c r="B92" s="21">
        <v>106840.55511</v>
      </c>
      <c r="C92" s="21">
        <v>211184.76287999999</v>
      </c>
      <c r="D92" s="36">
        <v>98988.594120000009</v>
      </c>
      <c r="E92" s="36">
        <v>98933.936849999998</v>
      </c>
      <c r="F92" s="11">
        <f t="shared" si="15"/>
        <v>197922.53097000002</v>
      </c>
      <c r="G92" s="24">
        <f t="shared" si="16"/>
        <v>-7906.6182600000029</v>
      </c>
      <c r="H92" s="25">
        <f t="shared" si="17"/>
        <v>-7.4003904714455837E-2</v>
      </c>
      <c r="I92" s="51">
        <f t="shared" si="18"/>
        <v>-13262.231909999973</v>
      </c>
      <c r="J92" s="82">
        <f t="shared" si="19"/>
        <v>-6.2799189340832728E-2</v>
      </c>
    </row>
    <row r="93" spans="1:10" s="1" customFormat="1" x14ac:dyDescent="0.2">
      <c r="A93" s="18" t="s">
        <v>16</v>
      </c>
      <c r="B93" s="22">
        <v>813785.12987000006</v>
      </c>
      <c r="C93" s="22">
        <v>1844064.8029900002</v>
      </c>
      <c r="D93" s="16">
        <v>901368.61453999998</v>
      </c>
      <c r="E93" s="16">
        <v>810241.99040000013</v>
      </c>
      <c r="F93" s="11">
        <f t="shared" si="15"/>
        <v>1711610.60494</v>
      </c>
      <c r="G93" s="24">
        <f t="shared" si="16"/>
        <v>-3543.1394699999364</v>
      </c>
      <c r="H93" s="25">
        <f t="shared" si="17"/>
        <v>-4.3539004830008832E-3</v>
      </c>
      <c r="I93" s="51">
        <f>+F93-C93</f>
        <v>-132454.19805000024</v>
      </c>
      <c r="J93" s="82">
        <f t="shared" si="19"/>
        <v>-7.1827301207222582E-2</v>
      </c>
    </row>
    <row r="94" spans="1:10" s="1" customFormat="1" x14ac:dyDescent="0.2">
      <c r="B94" s="5"/>
      <c r="C94" s="5"/>
      <c r="D94" s="4"/>
      <c r="E94" s="4"/>
      <c r="F94" s="4"/>
      <c r="G94" s="8"/>
      <c r="I94" s="38"/>
      <c r="J94" s="37"/>
    </row>
    <row r="95" spans="1:10" s="1" customFormat="1" x14ac:dyDescent="0.2">
      <c r="A95" s="1" t="s">
        <v>17</v>
      </c>
      <c r="B95" s="5"/>
      <c r="C95" s="5"/>
      <c r="D95" s="4"/>
      <c r="E95" s="4"/>
      <c r="F95" s="4"/>
      <c r="I95" s="38"/>
      <c r="J95" s="37"/>
    </row>
    <row r="96" spans="1:10" s="1" customFormat="1" x14ac:dyDescent="0.2">
      <c r="A96" s="1" t="s">
        <v>18</v>
      </c>
      <c r="B96" s="5"/>
      <c r="C96" s="5"/>
      <c r="D96" s="4"/>
      <c r="E96" s="4"/>
      <c r="F96" s="4"/>
      <c r="I96" s="38"/>
      <c r="J96" s="37"/>
    </row>
    <row r="97" spans="1:11" s="1" customFormat="1" x14ac:dyDescent="0.2">
      <c r="A97" s="1" t="s">
        <v>19</v>
      </c>
      <c r="B97" s="5"/>
      <c r="C97" s="5"/>
      <c r="D97" s="4"/>
      <c r="E97" s="4"/>
      <c r="F97" s="4"/>
      <c r="I97" s="38"/>
      <c r="J97" s="37"/>
    </row>
    <row r="100" spans="1:11" s="1" customFormat="1" x14ac:dyDescent="0.2">
      <c r="A100" s="149" t="s">
        <v>0</v>
      </c>
      <c r="B100" s="149"/>
      <c r="C100" s="149"/>
      <c r="D100" s="149"/>
      <c r="E100" s="149"/>
      <c r="F100" s="149"/>
      <c r="G100" s="149"/>
      <c r="H100" s="149"/>
      <c r="I100" s="149"/>
      <c r="J100" s="149"/>
    </row>
    <row r="101" spans="1:11" s="1" customFormat="1" x14ac:dyDescent="0.2">
      <c r="A101" s="149" t="s">
        <v>55</v>
      </c>
      <c r="B101" s="149"/>
      <c r="C101" s="149"/>
      <c r="D101" s="149"/>
      <c r="E101" s="149"/>
      <c r="F101" s="149"/>
      <c r="G101" s="149"/>
      <c r="H101" s="149"/>
      <c r="I101" s="149"/>
      <c r="J101" s="149"/>
    </row>
    <row r="102" spans="1:11" s="1" customFormat="1" x14ac:dyDescent="0.2">
      <c r="A102" s="149" t="s">
        <v>1</v>
      </c>
      <c r="B102" s="149"/>
      <c r="C102" s="149"/>
      <c r="D102" s="149"/>
      <c r="E102" s="149"/>
      <c r="F102" s="149"/>
      <c r="G102" s="149"/>
      <c r="H102" s="149"/>
      <c r="I102" s="149"/>
      <c r="J102" s="149"/>
    </row>
    <row r="103" spans="1:11" s="1" customFormat="1" x14ac:dyDescent="0.2">
      <c r="A103" s="78"/>
      <c r="B103" s="78"/>
      <c r="C103" s="78"/>
      <c r="D103" s="17"/>
      <c r="E103" s="17"/>
      <c r="F103" s="17"/>
      <c r="G103" s="78"/>
      <c r="I103" s="38"/>
      <c r="J103" s="37"/>
    </row>
    <row r="104" spans="1:11" s="1" customFormat="1" x14ac:dyDescent="0.2">
      <c r="A104" s="150" t="s">
        <v>2</v>
      </c>
      <c r="B104" s="152" t="s">
        <v>30</v>
      </c>
      <c r="C104" s="152"/>
      <c r="D104" s="158" t="s">
        <v>53</v>
      </c>
      <c r="E104" s="159"/>
      <c r="F104" s="160"/>
      <c r="G104" s="152" t="s">
        <v>56</v>
      </c>
      <c r="H104" s="152"/>
      <c r="I104" s="152" t="s">
        <v>57</v>
      </c>
      <c r="J104" s="152"/>
    </row>
    <row r="105" spans="1:11" s="1" customFormat="1" x14ac:dyDescent="0.2">
      <c r="A105" s="151"/>
      <c r="B105" s="18" t="s">
        <v>58</v>
      </c>
      <c r="C105" s="81" t="s">
        <v>54</v>
      </c>
      <c r="D105" s="80" t="s">
        <v>47</v>
      </c>
      <c r="E105" s="80" t="s">
        <v>59</v>
      </c>
      <c r="F105" s="80" t="s">
        <v>60</v>
      </c>
      <c r="G105" s="47" t="s">
        <v>3</v>
      </c>
      <c r="H105" s="79" t="s">
        <v>4</v>
      </c>
      <c r="I105" s="47" t="s">
        <v>3</v>
      </c>
      <c r="J105" s="79" t="s">
        <v>4</v>
      </c>
    </row>
    <row r="106" spans="1:11" s="1" customFormat="1" x14ac:dyDescent="0.2">
      <c r="A106" s="21" t="s">
        <v>5</v>
      </c>
      <c r="B106" s="21">
        <v>6234.3528099999994</v>
      </c>
      <c r="C106" s="21">
        <v>14591.526729999998</v>
      </c>
      <c r="D106" s="36">
        <v>6250.6358399999999</v>
      </c>
      <c r="E106" s="36">
        <v>0</v>
      </c>
      <c r="F106" s="11">
        <f>+D106+E106</f>
        <v>6250.6358399999999</v>
      </c>
      <c r="G106" s="24">
        <f>+E106-B106</f>
        <v>-6234.3528099999994</v>
      </c>
      <c r="H106" s="25">
        <f>+E106/B106-1</f>
        <v>-1</v>
      </c>
      <c r="I106" s="51">
        <f>+F106-C106</f>
        <v>-8340.8908899999988</v>
      </c>
      <c r="J106" s="82">
        <f>+F106/C106-1</f>
        <v>-0.57162564578326336</v>
      </c>
    </row>
    <row r="107" spans="1:11" s="1" customFormat="1" x14ac:dyDescent="0.2">
      <c r="A107" s="21" t="s">
        <v>6</v>
      </c>
      <c r="B107" s="21">
        <v>10348.862800000001</v>
      </c>
      <c r="C107" s="21">
        <v>17824.585080000001</v>
      </c>
      <c r="D107" s="36">
        <v>11789.689329999999</v>
      </c>
      <c r="E107" s="36">
        <v>23709.290379999999</v>
      </c>
      <c r="F107" s="11">
        <f t="shared" ref="F107:F117" si="20">+D107+E107</f>
        <v>35498.97971</v>
      </c>
      <c r="G107" s="24">
        <f t="shared" ref="G107:G117" si="21">+E107-B107</f>
        <v>13360.427579999998</v>
      </c>
      <c r="H107" s="25">
        <f t="shared" ref="H107:H117" si="22">+E107/B107-1</f>
        <v>1.2910044164466066</v>
      </c>
      <c r="I107" s="51">
        <f t="shared" ref="I107:I116" si="23">+F107-C107</f>
        <v>17674.394629999999</v>
      </c>
      <c r="J107" s="82">
        <f t="shared" ref="J107:J117" si="24">+F107/C107-1</f>
        <v>0.9915739721667618</v>
      </c>
    </row>
    <row r="108" spans="1:11" s="1" customFormat="1" x14ac:dyDescent="0.2">
      <c r="A108" s="21" t="s">
        <v>7</v>
      </c>
      <c r="B108" s="21">
        <v>3263.9204799999998</v>
      </c>
      <c r="C108" s="21">
        <v>6327.3129200000003</v>
      </c>
      <c r="D108" s="36">
        <v>12964.22781</v>
      </c>
      <c r="E108" s="36">
        <v>2923.87779</v>
      </c>
      <c r="F108" s="11">
        <f t="shared" si="20"/>
        <v>15888.105600000001</v>
      </c>
      <c r="G108" s="24">
        <f t="shared" si="21"/>
        <v>-340.04268999999977</v>
      </c>
      <c r="H108" s="25">
        <f t="shared" si="22"/>
        <v>-0.10418228387721007</v>
      </c>
      <c r="I108" s="51">
        <f t="shared" si="23"/>
        <v>9560.7926800000005</v>
      </c>
      <c r="J108" s="82">
        <f t="shared" si="24"/>
        <v>1.5110352215676413</v>
      </c>
      <c r="K108" s="43"/>
    </row>
    <row r="109" spans="1:11" s="1" customFormat="1" x14ac:dyDescent="0.2">
      <c r="A109" s="21" t="s">
        <v>8</v>
      </c>
      <c r="B109" s="21">
        <v>11621.685310000001</v>
      </c>
      <c r="C109" s="21">
        <v>19579.830699999999</v>
      </c>
      <c r="D109" s="36">
        <v>6921.0285100000001</v>
      </c>
      <c r="E109" s="36">
        <v>5443.1508700000004</v>
      </c>
      <c r="F109" s="11">
        <f t="shared" si="20"/>
        <v>12364.179380000001</v>
      </c>
      <c r="G109" s="24">
        <f t="shared" si="21"/>
        <v>-6178.5344400000004</v>
      </c>
      <c r="H109" s="25">
        <f t="shared" si="22"/>
        <v>-0.53163842206978495</v>
      </c>
      <c r="I109" s="51">
        <f t="shared" si="23"/>
        <v>-7215.6513199999972</v>
      </c>
      <c r="J109" s="82">
        <f t="shared" si="24"/>
        <v>-0.36852470435303597</v>
      </c>
    </row>
    <row r="110" spans="1:11" s="1" customFormat="1" x14ac:dyDescent="0.2">
      <c r="A110" s="21" t="s">
        <v>9</v>
      </c>
      <c r="B110" s="21">
        <v>6492.5391100000006</v>
      </c>
      <c r="C110" s="21">
        <v>7522.5391100000006</v>
      </c>
      <c r="D110" s="36">
        <v>2008.8166799999999</v>
      </c>
      <c r="E110" s="36">
        <v>2429.7234700000004</v>
      </c>
      <c r="F110" s="11">
        <f t="shared" si="20"/>
        <v>4438.5401500000007</v>
      </c>
      <c r="G110" s="24">
        <f t="shared" si="21"/>
        <v>-4062.8156400000003</v>
      </c>
      <c r="H110" s="25">
        <f t="shared" si="22"/>
        <v>-0.62576683346309481</v>
      </c>
      <c r="I110" s="51">
        <f t="shared" si="23"/>
        <v>-3083.9989599999999</v>
      </c>
      <c r="J110" s="82">
        <f t="shared" si="24"/>
        <v>-0.40996782002772458</v>
      </c>
    </row>
    <row r="111" spans="1:11" s="1" customFormat="1" x14ac:dyDescent="0.2">
      <c r="A111" s="21" t="s">
        <v>10</v>
      </c>
      <c r="B111" s="21">
        <v>190</v>
      </c>
      <c r="C111" s="21">
        <v>190</v>
      </c>
      <c r="D111" s="36">
        <v>32.863239999999998</v>
      </c>
      <c r="E111" s="36">
        <v>145.03</v>
      </c>
      <c r="F111" s="11">
        <f t="shared" si="20"/>
        <v>177.89323999999999</v>
      </c>
      <c r="G111" s="24">
        <f t="shared" si="21"/>
        <v>-44.97</v>
      </c>
      <c r="H111" s="25">
        <f t="shared" si="22"/>
        <v>-0.23668421052631583</v>
      </c>
      <c r="I111" s="51">
        <f t="shared" si="23"/>
        <v>-12.106760000000008</v>
      </c>
      <c r="J111" s="82">
        <f t="shared" si="24"/>
        <v>-6.3719789473684285E-2</v>
      </c>
    </row>
    <row r="112" spans="1:11" s="1" customFormat="1" x14ac:dyDescent="0.2">
      <c r="A112" s="21" t="s">
        <v>11</v>
      </c>
      <c r="B112" s="21">
        <v>314468.98369999998</v>
      </c>
      <c r="C112" s="21">
        <v>726556.01729999995</v>
      </c>
      <c r="D112" s="36">
        <v>593692.54812000005</v>
      </c>
      <c r="E112" s="36">
        <v>465203.51175000001</v>
      </c>
      <c r="F112" s="11">
        <f t="shared" si="20"/>
        <v>1058896.05987</v>
      </c>
      <c r="G112" s="24">
        <f t="shared" si="21"/>
        <v>150734.52805000002</v>
      </c>
      <c r="H112" s="25">
        <f t="shared" si="22"/>
        <v>0.47933035009201141</v>
      </c>
      <c r="I112" s="51">
        <f t="shared" si="23"/>
        <v>332340.04257000005</v>
      </c>
      <c r="J112" s="82">
        <f t="shared" si="24"/>
        <v>0.45741833342049731</v>
      </c>
    </row>
    <row r="113" spans="1:10" s="1" customFormat="1" x14ac:dyDescent="0.2">
      <c r="A113" s="21" t="s">
        <v>12</v>
      </c>
      <c r="B113" s="21">
        <v>124169.24021999999</v>
      </c>
      <c r="C113" s="21">
        <v>202777.77906999999</v>
      </c>
      <c r="D113" s="36">
        <v>203388.00075000001</v>
      </c>
      <c r="E113" s="36">
        <v>200006.56822999998</v>
      </c>
      <c r="F113" s="11">
        <f t="shared" si="20"/>
        <v>403394.56897999998</v>
      </c>
      <c r="G113" s="24">
        <f t="shared" si="21"/>
        <v>75837.328009999983</v>
      </c>
      <c r="H113" s="25">
        <f t="shared" si="22"/>
        <v>0.61075776799176085</v>
      </c>
      <c r="I113" s="51">
        <f t="shared" si="23"/>
        <v>200616.78990999999</v>
      </c>
      <c r="J113" s="82">
        <f t="shared" si="24"/>
        <v>0.98934306722407683</v>
      </c>
    </row>
    <row r="114" spans="1:10" s="1" customFormat="1" x14ac:dyDescent="0.2">
      <c r="A114" s="21" t="s">
        <v>13</v>
      </c>
      <c r="B114" s="21">
        <v>60939.178440000003</v>
      </c>
      <c r="C114" s="21">
        <v>116107.60735999999</v>
      </c>
      <c r="D114" s="36">
        <v>55383.019210000006</v>
      </c>
      <c r="E114" s="36">
        <v>48167.140299999999</v>
      </c>
      <c r="F114" s="11">
        <f t="shared" si="20"/>
        <v>103550.15951</v>
      </c>
      <c r="G114" s="24">
        <f t="shared" si="21"/>
        <v>-12772.038140000004</v>
      </c>
      <c r="H114" s="25">
        <f t="shared" si="22"/>
        <v>-0.20958664798172821</v>
      </c>
      <c r="I114" s="51">
        <f t="shared" si="23"/>
        <v>-12557.447849999997</v>
      </c>
      <c r="J114" s="82">
        <f t="shared" si="24"/>
        <v>-0.10815353218902124</v>
      </c>
    </row>
    <row r="115" spans="1:10" s="1" customFormat="1" x14ac:dyDescent="0.2">
      <c r="A115" s="21" t="s">
        <v>14</v>
      </c>
      <c r="B115" s="21">
        <v>54412.880299999997</v>
      </c>
      <c r="C115" s="21">
        <v>109331.59787</v>
      </c>
      <c r="D115" s="36">
        <v>38128.68838</v>
      </c>
      <c r="E115" s="36">
        <v>53400.386840000006</v>
      </c>
      <c r="F115" s="11">
        <f t="shared" si="20"/>
        <v>91529.075219999999</v>
      </c>
      <c r="G115" s="24">
        <f t="shared" si="21"/>
        <v>-1012.4934599999906</v>
      </c>
      <c r="H115" s="25">
        <f t="shared" si="22"/>
        <v>-1.8607606405279586E-2</v>
      </c>
      <c r="I115" s="51">
        <f t="shared" si="23"/>
        <v>-17802.522649999999</v>
      </c>
      <c r="J115" s="82">
        <f t="shared" si="24"/>
        <v>-0.1628305356990023</v>
      </c>
    </row>
    <row r="116" spans="1:10" s="1" customFormat="1" x14ac:dyDescent="0.2">
      <c r="A116" s="21" t="s">
        <v>15</v>
      </c>
      <c r="B116" s="21">
        <v>85026.730370000005</v>
      </c>
      <c r="C116" s="21">
        <v>167544.32951000001</v>
      </c>
      <c r="D116" s="36">
        <v>76621.573820000005</v>
      </c>
      <c r="E116" s="36">
        <v>75637.055040000007</v>
      </c>
      <c r="F116" s="11">
        <f t="shared" si="20"/>
        <v>152258.62886</v>
      </c>
      <c r="G116" s="24">
        <f t="shared" si="21"/>
        <v>-9389.6753299999982</v>
      </c>
      <c r="H116" s="25">
        <f t="shared" si="22"/>
        <v>-0.11043204047880173</v>
      </c>
      <c r="I116" s="51">
        <f t="shared" si="23"/>
        <v>-15285.700650000013</v>
      </c>
      <c r="J116" s="82">
        <f t="shared" si="24"/>
        <v>-9.123376896553026E-2</v>
      </c>
    </row>
    <row r="117" spans="1:10" s="1" customFormat="1" x14ac:dyDescent="0.2">
      <c r="A117" s="18" t="s">
        <v>16</v>
      </c>
      <c r="B117" s="22">
        <v>677168.37353999994</v>
      </c>
      <c r="C117" s="22">
        <v>1388353.1256499998</v>
      </c>
      <c r="D117" s="16">
        <v>1007181.09169</v>
      </c>
      <c r="E117" s="16">
        <v>877065.73466999992</v>
      </c>
      <c r="F117" s="11">
        <f t="shared" si="20"/>
        <v>1884246.8263599998</v>
      </c>
      <c r="G117" s="24">
        <f t="shared" si="21"/>
        <v>199897.36112999998</v>
      </c>
      <c r="H117" s="25">
        <f t="shared" si="22"/>
        <v>0.29519594969417473</v>
      </c>
      <c r="I117" s="51">
        <f>+F117-C117</f>
        <v>495893.70071</v>
      </c>
      <c r="J117" s="82">
        <f t="shared" si="24"/>
        <v>0.35718124701007326</v>
      </c>
    </row>
    <row r="118" spans="1:10" s="1" customFormat="1" x14ac:dyDescent="0.2">
      <c r="B118" s="5"/>
      <c r="C118" s="5"/>
      <c r="D118" s="4"/>
      <c r="E118" s="4"/>
      <c r="F118" s="4"/>
      <c r="I118" s="38"/>
      <c r="J118" s="37"/>
    </row>
    <row r="119" spans="1:10" s="1" customFormat="1" x14ac:dyDescent="0.2">
      <c r="A119" s="1" t="s">
        <v>17</v>
      </c>
      <c r="B119" s="5"/>
      <c r="C119" s="5"/>
      <c r="D119" s="4"/>
      <c r="E119" s="4"/>
      <c r="F119" s="4"/>
      <c r="I119" s="38"/>
      <c r="J119" s="37"/>
    </row>
    <row r="120" spans="1:10" s="1" customFormat="1" x14ac:dyDescent="0.2">
      <c r="A120" s="1" t="s">
        <v>18</v>
      </c>
      <c r="B120" s="5"/>
      <c r="C120" s="5"/>
      <c r="D120" s="4"/>
      <c r="E120" s="15"/>
      <c r="F120" s="4"/>
      <c r="G120" s="9"/>
      <c r="I120" s="38"/>
      <c r="J120" s="37"/>
    </row>
    <row r="121" spans="1:10" s="1" customFormat="1" x14ac:dyDescent="0.2">
      <c r="A121" s="1" t="s">
        <v>19</v>
      </c>
      <c r="B121" s="5"/>
      <c r="C121" s="5"/>
      <c r="D121" s="4"/>
      <c r="E121" s="4"/>
      <c r="F121" s="4"/>
      <c r="I121" s="38"/>
      <c r="J121" s="37"/>
    </row>
  </sheetData>
  <mergeCells count="40">
    <mergeCell ref="A100:J100"/>
    <mergeCell ref="A101:J101"/>
    <mergeCell ref="A102:J102"/>
    <mergeCell ref="A104:A105"/>
    <mergeCell ref="B104:C104"/>
    <mergeCell ref="D104:F104"/>
    <mergeCell ref="G104:H104"/>
    <mergeCell ref="I104:J104"/>
    <mergeCell ref="A76:J76"/>
    <mergeCell ref="A77:J77"/>
    <mergeCell ref="A78:J78"/>
    <mergeCell ref="A80:A81"/>
    <mergeCell ref="B80:C80"/>
    <mergeCell ref="D80:F80"/>
    <mergeCell ref="G80:H80"/>
    <mergeCell ref="I80:J80"/>
    <mergeCell ref="A51:J51"/>
    <mergeCell ref="A52:J52"/>
    <mergeCell ref="A53:J53"/>
    <mergeCell ref="A55:A56"/>
    <mergeCell ref="B55:C55"/>
    <mergeCell ref="D55:F55"/>
    <mergeCell ref="G55:H55"/>
    <mergeCell ref="I55:J55"/>
    <mergeCell ref="A27:J27"/>
    <mergeCell ref="A28:J28"/>
    <mergeCell ref="A29:J29"/>
    <mergeCell ref="A31:A32"/>
    <mergeCell ref="B31:C31"/>
    <mergeCell ref="D31:F31"/>
    <mergeCell ref="G31:H31"/>
    <mergeCell ref="I31:J31"/>
    <mergeCell ref="A2:J2"/>
    <mergeCell ref="A3:J3"/>
    <mergeCell ref="A4:J4"/>
    <mergeCell ref="A6:A7"/>
    <mergeCell ref="B6:C6"/>
    <mergeCell ref="D6:F6"/>
    <mergeCell ref="G6:H6"/>
    <mergeCell ref="I6:J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1"/>
  <sheetViews>
    <sheetView workbookViewId="0">
      <selection activeCell="C17" sqref="C17"/>
    </sheetView>
  </sheetViews>
  <sheetFormatPr baseColWidth="10" defaultRowHeight="11.25" x14ac:dyDescent="0.2"/>
  <cols>
    <col min="1" max="1" width="23.85546875" style="10" customWidth="1"/>
    <col min="2" max="2" width="13.5703125" style="10" customWidth="1"/>
    <col min="3" max="3" width="12.5703125" style="10" customWidth="1"/>
    <col min="4" max="4" width="12.7109375" style="14" customWidth="1"/>
    <col min="5" max="6" width="11.7109375" style="14" customWidth="1"/>
    <col min="7" max="7" width="12" style="14" customWidth="1"/>
    <col min="8" max="8" width="12.42578125" style="10" customWidth="1"/>
    <col min="9" max="9" width="12.5703125" style="10" customWidth="1"/>
    <col min="10" max="10" width="13" style="39" customWidth="1"/>
    <col min="11" max="11" width="11.42578125" style="40"/>
    <col min="12" max="16384" width="11.42578125" style="10"/>
  </cols>
  <sheetData>
    <row r="2" spans="1:13" s="1" customFormat="1" x14ac:dyDescent="0.2">
      <c r="A2" s="149" t="s">
        <v>0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</row>
    <row r="3" spans="1:13" s="1" customFormat="1" x14ac:dyDescent="0.2">
      <c r="A3" s="149" t="s">
        <v>63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</row>
    <row r="4" spans="1:13" s="1" customFormat="1" x14ac:dyDescent="0.2">
      <c r="A4" s="149" t="s">
        <v>1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</row>
    <row r="5" spans="1:13" s="1" customFormat="1" x14ac:dyDescent="0.2">
      <c r="A5" s="84"/>
      <c r="B5" s="84"/>
      <c r="C5" s="84"/>
      <c r="D5" s="17"/>
      <c r="E5" s="17"/>
      <c r="F5" s="17"/>
      <c r="G5" s="17"/>
      <c r="H5" s="84"/>
      <c r="I5" s="84"/>
      <c r="J5" s="38"/>
      <c r="K5" s="37"/>
    </row>
    <row r="6" spans="1:13" s="1" customFormat="1" x14ac:dyDescent="0.2">
      <c r="A6" s="150" t="s">
        <v>2</v>
      </c>
      <c r="B6" s="152" t="s">
        <v>26</v>
      </c>
      <c r="C6" s="152"/>
      <c r="D6" s="158" t="s">
        <v>48</v>
      </c>
      <c r="E6" s="159"/>
      <c r="F6" s="159"/>
      <c r="G6" s="160"/>
      <c r="H6" s="152" t="s">
        <v>65</v>
      </c>
      <c r="I6" s="152"/>
      <c r="J6" s="152" t="s">
        <v>66</v>
      </c>
      <c r="K6" s="152"/>
    </row>
    <row r="7" spans="1:13" s="1" customFormat="1" x14ac:dyDescent="0.2">
      <c r="A7" s="151"/>
      <c r="B7" s="18" t="s">
        <v>61</v>
      </c>
      <c r="C7" s="85" t="s">
        <v>62</v>
      </c>
      <c r="D7" s="86" t="s">
        <v>47</v>
      </c>
      <c r="E7" s="86" t="s">
        <v>59</v>
      </c>
      <c r="F7" s="86" t="s">
        <v>64</v>
      </c>
      <c r="G7" s="86" t="s">
        <v>67</v>
      </c>
      <c r="H7" s="47" t="s">
        <v>3</v>
      </c>
      <c r="I7" s="85" t="s">
        <v>4</v>
      </c>
      <c r="J7" s="47" t="s">
        <v>3</v>
      </c>
      <c r="K7" s="85" t="s">
        <v>4</v>
      </c>
    </row>
    <row r="8" spans="1:13" s="1" customFormat="1" x14ac:dyDescent="0.2">
      <c r="A8" s="21" t="s">
        <v>5</v>
      </c>
      <c r="B8" s="23">
        <v>3062.28152</v>
      </c>
      <c r="C8" s="11">
        <v>18120.38884</v>
      </c>
      <c r="D8" s="11">
        <v>6250.6358399999999</v>
      </c>
      <c r="E8" s="11">
        <v>0</v>
      </c>
      <c r="F8" s="11">
        <v>170321.55650999999</v>
      </c>
      <c r="G8" s="11">
        <f>+D8+E8+F8</f>
        <v>176572.19235</v>
      </c>
      <c r="H8" s="24">
        <f>+F8-B8</f>
        <v>167259.27499000001</v>
      </c>
      <c r="I8" s="25">
        <f>+F8/B8-1</f>
        <v>54.619170020005214</v>
      </c>
      <c r="J8" s="51">
        <f>+G8-C8</f>
        <v>158451.80351</v>
      </c>
      <c r="K8" s="82">
        <f>+G8/C8-1</f>
        <v>8.744393120318934</v>
      </c>
      <c r="L8" s="9"/>
      <c r="M8" s="9"/>
    </row>
    <row r="9" spans="1:13" s="1" customFormat="1" x14ac:dyDescent="0.2">
      <c r="A9" s="21" t="s">
        <v>6</v>
      </c>
      <c r="B9" s="23">
        <v>81771.775869999998</v>
      </c>
      <c r="C9" s="11">
        <v>187657.07047000001</v>
      </c>
      <c r="D9" s="11">
        <v>32861.051140000003</v>
      </c>
      <c r="E9" s="11">
        <v>85560.678280000007</v>
      </c>
      <c r="F9" s="11">
        <v>124420.28664000001</v>
      </c>
      <c r="G9" s="11">
        <f t="shared" ref="G9:G19" si="0">+D9+E9+F9</f>
        <v>242842.01606000002</v>
      </c>
      <c r="H9" s="24">
        <f t="shared" ref="H9:H19" si="1">+F9-B9</f>
        <v>42648.510770000008</v>
      </c>
      <c r="I9" s="25">
        <f t="shared" ref="I9:I19" si="2">+F9/B9-1</f>
        <v>0.52155539385376937</v>
      </c>
      <c r="J9" s="51">
        <f t="shared" ref="J9:J19" si="3">+G9-C9</f>
        <v>55184.945590000018</v>
      </c>
      <c r="K9" s="82">
        <f t="shared" ref="K9:K19" si="4">+G9/C9-1</f>
        <v>0.29407336186046984</v>
      </c>
      <c r="L9" s="9"/>
      <c r="M9" s="9"/>
    </row>
    <row r="10" spans="1:13" s="1" customFormat="1" x14ac:dyDescent="0.2">
      <c r="A10" s="21" t="s">
        <v>7</v>
      </c>
      <c r="B10" s="23">
        <v>26119.840210000002</v>
      </c>
      <c r="C10" s="11">
        <v>64369.021000000001</v>
      </c>
      <c r="D10" s="11">
        <v>26886.793420000002</v>
      </c>
      <c r="E10" s="11">
        <v>15769.36759</v>
      </c>
      <c r="F10" s="11">
        <v>11776.734390000001</v>
      </c>
      <c r="G10" s="11">
        <f t="shared" si="0"/>
        <v>54432.895400000009</v>
      </c>
      <c r="H10" s="24">
        <f t="shared" si="1"/>
        <v>-14343.105820000001</v>
      </c>
      <c r="I10" s="25">
        <f t="shared" si="2"/>
        <v>-0.54912685930248273</v>
      </c>
      <c r="J10" s="51">
        <f t="shared" si="3"/>
        <v>-9936.1255999999921</v>
      </c>
      <c r="K10" s="82">
        <f t="shared" si="4"/>
        <v>-0.15436191891127238</v>
      </c>
      <c r="L10" s="9"/>
      <c r="M10" s="9"/>
    </row>
    <row r="11" spans="1:13" s="1" customFormat="1" x14ac:dyDescent="0.2">
      <c r="A11" s="21" t="s">
        <v>8</v>
      </c>
      <c r="B11" s="23">
        <v>58182.89458</v>
      </c>
      <c r="C11" s="11">
        <v>149269.90054999999</v>
      </c>
      <c r="D11" s="11">
        <v>43564.270120000008</v>
      </c>
      <c r="E11" s="11">
        <v>29857.227700000003</v>
      </c>
      <c r="F11" s="11">
        <v>42809.18735</v>
      </c>
      <c r="G11" s="11">
        <f t="shared" si="0"/>
        <v>116230.68517000001</v>
      </c>
      <c r="H11" s="24">
        <f t="shared" si="1"/>
        <v>-15373.70723</v>
      </c>
      <c r="I11" s="25">
        <f t="shared" si="2"/>
        <v>-0.26423070459070308</v>
      </c>
      <c r="J11" s="51">
        <f t="shared" si="3"/>
        <v>-33039.21537999998</v>
      </c>
      <c r="K11" s="82">
        <f t="shared" si="4"/>
        <v>-0.2213387646019972</v>
      </c>
      <c r="L11" s="9"/>
      <c r="M11" s="9"/>
    </row>
    <row r="12" spans="1:13" s="1" customFormat="1" x14ac:dyDescent="0.2">
      <c r="A12" s="21" t="s">
        <v>9</v>
      </c>
      <c r="B12" s="23">
        <v>2393.9086499999999</v>
      </c>
      <c r="C12" s="11">
        <v>15993.586020000001</v>
      </c>
      <c r="D12" s="11">
        <v>6521.5892199999998</v>
      </c>
      <c r="E12" s="11">
        <v>3897.8927800000001</v>
      </c>
      <c r="F12" s="11">
        <v>3867.4938499999998</v>
      </c>
      <c r="G12" s="11">
        <f t="shared" si="0"/>
        <v>14286.975849999999</v>
      </c>
      <c r="H12" s="24">
        <f t="shared" si="1"/>
        <v>1473.5852</v>
      </c>
      <c r="I12" s="25">
        <f t="shared" si="2"/>
        <v>0.61555615332272606</v>
      </c>
      <c r="J12" s="51">
        <f t="shared" si="3"/>
        <v>-1706.6101700000017</v>
      </c>
      <c r="K12" s="82">
        <f t="shared" si="4"/>
        <v>-0.10670591122377959</v>
      </c>
      <c r="L12" s="9"/>
      <c r="M12" s="9"/>
    </row>
    <row r="13" spans="1:13" s="1" customFormat="1" x14ac:dyDescent="0.2">
      <c r="A13" s="21" t="s">
        <v>10</v>
      </c>
      <c r="B13" s="23">
        <v>268.35431</v>
      </c>
      <c r="C13" s="11">
        <v>1628.4223500000001</v>
      </c>
      <c r="D13" s="11">
        <v>289.27787000000001</v>
      </c>
      <c r="E13" s="11">
        <v>2999.098</v>
      </c>
      <c r="F13" s="11">
        <v>646.27456000000006</v>
      </c>
      <c r="G13" s="11">
        <f t="shared" si="0"/>
        <v>3934.6504299999997</v>
      </c>
      <c r="H13" s="24">
        <f t="shared" si="1"/>
        <v>377.92025000000007</v>
      </c>
      <c r="I13" s="25">
        <f t="shared" si="2"/>
        <v>1.4082883557935033</v>
      </c>
      <c r="J13" s="51">
        <f t="shared" si="3"/>
        <v>2306.2280799999999</v>
      </c>
      <c r="K13" s="82">
        <f t="shared" si="4"/>
        <v>1.4162346027736596</v>
      </c>
      <c r="L13" s="9"/>
      <c r="M13" s="9"/>
    </row>
    <row r="14" spans="1:13" s="1" customFormat="1" x14ac:dyDescent="0.2">
      <c r="A14" s="21" t="s">
        <v>11</v>
      </c>
      <c r="B14" s="23">
        <v>973775.69995999988</v>
      </c>
      <c r="C14" s="11">
        <v>2588236.9139399999</v>
      </c>
      <c r="D14" s="11">
        <v>991915.07775000005</v>
      </c>
      <c r="E14" s="11">
        <v>853773.89933000004</v>
      </c>
      <c r="F14" s="11">
        <v>917251.27511000005</v>
      </c>
      <c r="G14" s="11">
        <f t="shared" si="0"/>
        <v>2762940.2521900004</v>
      </c>
      <c r="H14" s="24">
        <f t="shared" si="1"/>
        <v>-56524.424849999836</v>
      </c>
      <c r="I14" s="25">
        <f t="shared" si="2"/>
        <v>-5.8046657821017367E-2</v>
      </c>
      <c r="J14" s="51">
        <f t="shared" si="3"/>
        <v>174703.3382500005</v>
      </c>
      <c r="K14" s="82">
        <f t="shared" si="4"/>
        <v>6.7498974807547407E-2</v>
      </c>
      <c r="L14" s="9"/>
      <c r="M14" s="9"/>
    </row>
    <row r="15" spans="1:13" s="1" customFormat="1" x14ac:dyDescent="0.2">
      <c r="A15" s="21" t="s">
        <v>12</v>
      </c>
      <c r="B15" s="23">
        <v>237674.00820999997</v>
      </c>
      <c r="C15" s="11">
        <v>747811.55050999997</v>
      </c>
      <c r="D15" s="11">
        <v>280349.67566000001</v>
      </c>
      <c r="E15" s="11">
        <v>323200.42140999995</v>
      </c>
      <c r="F15" s="11">
        <v>341959.32193999999</v>
      </c>
      <c r="G15" s="11">
        <f t="shared" si="0"/>
        <v>945509.41900999984</v>
      </c>
      <c r="H15" s="24">
        <f t="shared" si="1"/>
        <v>104285.31373000002</v>
      </c>
      <c r="I15" s="25">
        <f t="shared" si="2"/>
        <v>0.43877458252758283</v>
      </c>
      <c r="J15" s="51">
        <f t="shared" si="3"/>
        <v>197697.86849999987</v>
      </c>
      <c r="K15" s="82">
        <f t="shared" si="4"/>
        <v>0.26436856767613692</v>
      </c>
      <c r="L15" s="9"/>
      <c r="M15" s="9"/>
    </row>
    <row r="16" spans="1:13" s="1" customFormat="1" x14ac:dyDescent="0.2">
      <c r="A16" s="21" t="s">
        <v>13</v>
      </c>
      <c r="B16" s="23">
        <v>243249.93322000004</v>
      </c>
      <c r="C16" s="11">
        <v>646805.78726999997</v>
      </c>
      <c r="D16" s="11">
        <v>199940.23550000001</v>
      </c>
      <c r="E16" s="11">
        <v>176069.30187999998</v>
      </c>
      <c r="F16" s="11">
        <v>191276.84687000001</v>
      </c>
      <c r="G16" s="11">
        <f t="shared" si="0"/>
        <v>567286.38425</v>
      </c>
      <c r="H16" s="24">
        <f t="shared" si="1"/>
        <v>-51973.086350000027</v>
      </c>
      <c r="I16" s="25">
        <f t="shared" si="2"/>
        <v>-0.21366125639588374</v>
      </c>
      <c r="J16" s="51">
        <f t="shared" si="3"/>
        <v>-79519.403019999969</v>
      </c>
      <c r="K16" s="82">
        <f t="shared" si="4"/>
        <v>-0.12294169994308624</v>
      </c>
      <c r="L16" s="9"/>
      <c r="M16" s="9"/>
    </row>
    <row r="17" spans="1:13" s="1" customFormat="1" x14ac:dyDescent="0.2">
      <c r="A17" s="21" t="s">
        <v>14</v>
      </c>
      <c r="B17" s="23">
        <v>298698.24872999999</v>
      </c>
      <c r="C17" s="11">
        <v>697304.22344999993</v>
      </c>
      <c r="D17" s="11">
        <v>239842.67751000001</v>
      </c>
      <c r="E17" s="11">
        <v>137470.67965000001</v>
      </c>
      <c r="F17" s="11">
        <v>229439.37804000001</v>
      </c>
      <c r="G17" s="11">
        <f t="shared" si="0"/>
        <v>606752.7352</v>
      </c>
      <c r="H17" s="24">
        <f t="shared" si="1"/>
        <v>-69258.870689999982</v>
      </c>
      <c r="I17" s="25">
        <f t="shared" si="2"/>
        <v>-0.23186902161118672</v>
      </c>
      <c r="J17" s="51">
        <f t="shared" si="3"/>
        <v>-90551.488249999937</v>
      </c>
      <c r="K17" s="82">
        <f t="shared" si="4"/>
        <v>-0.12985937156953553</v>
      </c>
      <c r="L17" s="9"/>
      <c r="M17" s="9"/>
    </row>
    <row r="18" spans="1:13" s="1" customFormat="1" x14ac:dyDescent="0.2">
      <c r="A18" s="21" t="s">
        <v>15</v>
      </c>
      <c r="B18" s="23">
        <v>265211.54595</v>
      </c>
      <c r="C18" s="11">
        <v>704279.56214000005</v>
      </c>
      <c r="D18" s="11">
        <v>208837.62628</v>
      </c>
      <c r="E18" s="11">
        <v>207395.99909999999</v>
      </c>
      <c r="F18" s="11">
        <v>267222.20399999997</v>
      </c>
      <c r="G18" s="11">
        <f t="shared" si="0"/>
        <v>683455.82938000001</v>
      </c>
      <c r="H18" s="24">
        <f t="shared" si="1"/>
        <v>2010.6580499999691</v>
      </c>
      <c r="I18" s="25">
        <f t="shared" si="2"/>
        <v>7.5813367883275085E-3</v>
      </c>
      <c r="J18" s="51">
        <f t="shared" si="3"/>
        <v>-20823.732760000043</v>
      </c>
      <c r="K18" s="82">
        <f t="shared" si="4"/>
        <v>-2.9567424470938408E-2</v>
      </c>
      <c r="L18" s="9"/>
      <c r="M18" s="9"/>
    </row>
    <row r="19" spans="1:13" s="13" customFormat="1" x14ac:dyDescent="0.2">
      <c r="A19" s="18" t="s">
        <v>16</v>
      </c>
      <c r="B19" s="26">
        <v>2190408.4912100001</v>
      </c>
      <c r="C19" s="12">
        <v>5821476.4265400004</v>
      </c>
      <c r="D19" s="12">
        <v>2037258.9103100002</v>
      </c>
      <c r="E19" s="12">
        <v>1835994.5657200003</v>
      </c>
      <c r="F19" s="12">
        <v>2300990.55926</v>
      </c>
      <c r="G19" s="11">
        <f t="shared" si="0"/>
        <v>6174244.035290001</v>
      </c>
      <c r="H19" s="24">
        <f t="shared" si="1"/>
        <v>110582.06804999989</v>
      </c>
      <c r="I19" s="25">
        <f t="shared" si="2"/>
        <v>5.0484678311721431E-2</v>
      </c>
      <c r="J19" s="51">
        <f t="shared" si="3"/>
        <v>352767.6087500006</v>
      </c>
      <c r="K19" s="82">
        <f t="shared" si="4"/>
        <v>6.0597618697164179E-2</v>
      </c>
      <c r="L19" s="9"/>
      <c r="M19" s="9"/>
    </row>
    <row r="20" spans="1:13" s="1" customFormat="1" x14ac:dyDescent="0.2">
      <c r="B20" s="3"/>
      <c r="C20" s="3"/>
      <c r="D20" s="4"/>
      <c r="E20" s="4"/>
      <c r="F20" s="4"/>
      <c r="G20" s="4"/>
      <c r="J20" s="38"/>
      <c r="K20" s="37"/>
      <c r="L20" s="9"/>
      <c r="M20" s="9"/>
    </row>
    <row r="21" spans="1:13" s="1" customFormat="1" x14ac:dyDescent="0.2">
      <c r="A21" s="1" t="s">
        <v>17</v>
      </c>
      <c r="B21" s="5"/>
      <c r="C21" s="5"/>
      <c r="D21" s="4"/>
      <c r="E21" s="4"/>
      <c r="F21" s="15"/>
      <c r="G21" s="15"/>
      <c r="H21" s="9"/>
      <c r="J21" s="9"/>
      <c r="K21" s="37"/>
      <c r="L21" s="9"/>
      <c r="M21" s="9"/>
    </row>
    <row r="22" spans="1:13" s="1" customFormat="1" x14ac:dyDescent="0.2">
      <c r="A22" s="1" t="s">
        <v>18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9"/>
      <c r="M22" s="9"/>
    </row>
    <row r="23" spans="1:13" s="1" customFormat="1" x14ac:dyDescent="0.2">
      <c r="A23" s="1" t="s">
        <v>19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9"/>
      <c r="M23" s="9"/>
    </row>
    <row r="24" spans="1:13" s="1" customFormat="1" x14ac:dyDescent="0.2">
      <c r="B24" s="15"/>
      <c r="C24" s="15"/>
      <c r="D24" s="15"/>
      <c r="E24" s="15"/>
      <c r="F24" s="15"/>
      <c r="G24" s="15"/>
      <c r="H24" s="15"/>
      <c r="I24" s="15"/>
      <c r="J24" s="15"/>
      <c r="K24" s="15"/>
    </row>
    <row r="25" spans="1:13" x14ac:dyDescent="0.2">
      <c r="A25" s="49"/>
      <c r="B25" s="49"/>
      <c r="C25" s="49"/>
      <c r="D25" s="49"/>
      <c r="E25" s="49"/>
      <c r="F25" s="49"/>
      <c r="G25" s="49"/>
      <c r="H25" s="49"/>
      <c r="I25" s="49"/>
    </row>
    <row r="26" spans="1:13" x14ac:dyDescent="0.2">
      <c r="A26" s="49"/>
      <c r="B26" s="49"/>
      <c r="C26" s="49"/>
      <c r="D26" s="49"/>
      <c r="E26" s="49"/>
      <c r="F26" s="49"/>
      <c r="G26" s="49"/>
      <c r="H26" s="49"/>
      <c r="I26" s="49"/>
    </row>
    <row r="27" spans="1:13" s="1" customFormat="1" x14ac:dyDescent="0.2">
      <c r="A27" s="149" t="s">
        <v>0</v>
      </c>
      <c r="B27" s="149"/>
      <c r="C27" s="149"/>
      <c r="D27" s="149"/>
      <c r="E27" s="149"/>
      <c r="F27" s="149"/>
      <c r="G27" s="149"/>
      <c r="H27" s="149"/>
      <c r="I27" s="149"/>
      <c r="J27" s="149"/>
      <c r="K27" s="149"/>
    </row>
    <row r="28" spans="1:13" s="1" customFormat="1" x14ac:dyDescent="0.2">
      <c r="A28" s="149" t="str">
        <f>+A3</f>
        <v>PERIODO: Marzo2017-2018</v>
      </c>
      <c r="B28" s="149"/>
      <c r="C28" s="149"/>
      <c r="D28" s="149"/>
      <c r="E28" s="149"/>
      <c r="F28" s="149"/>
      <c r="G28" s="149"/>
      <c r="H28" s="149"/>
      <c r="I28" s="149"/>
      <c r="J28" s="149"/>
      <c r="K28" s="149"/>
    </row>
    <row r="29" spans="1:13" s="1" customFormat="1" x14ac:dyDescent="0.2">
      <c r="A29" s="149" t="s">
        <v>1</v>
      </c>
      <c r="B29" s="149"/>
      <c r="C29" s="149"/>
      <c r="D29" s="149"/>
      <c r="E29" s="149"/>
      <c r="F29" s="149"/>
      <c r="G29" s="149"/>
      <c r="H29" s="149"/>
      <c r="I29" s="149"/>
      <c r="J29" s="149"/>
      <c r="K29" s="149"/>
    </row>
    <row r="30" spans="1:13" s="1" customFormat="1" x14ac:dyDescent="0.2">
      <c r="A30" s="84"/>
      <c r="B30" s="84"/>
      <c r="C30" s="84"/>
      <c r="D30" s="17"/>
      <c r="E30" s="17"/>
      <c r="F30" s="17"/>
      <c r="G30" s="17"/>
      <c r="H30" s="84"/>
      <c r="J30" s="38"/>
      <c r="K30" s="37"/>
    </row>
    <row r="31" spans="1:13" s="1" customFormat="1" x14ac:dyDescent="0.2">
      <c r="A31" s="150" t="s">
        <v>2</v>
      </c>
      <c r="B31" s="152" t="s">
        <v>27</v>
      </c>
      <c r="C31" s="152"/>
      <c r="D31" s="158" t="s">
        <v>50</v>
      </c>
      <c r="E31" s="159"/>
      <c r="F31" s="159"/>
      <c r="G31" s="160"/>
      <c r="H31" s="152" t="str">
        <f>+H6</f>
        <v>Variación Mar. 18/17</v>
      </c>
      <c r="I31" s="152"/>
      <c r="J31" s="152" t="str">
        <f>+J6</f>
        <v>Variación Ene - Mar. 18/17</v>
      </c>
      <c r="K31" s="152"/>
    </row>
    <row r="32" spans="1:13" s="1" customFormat="1" x14ac:dyDescent="0.2">
      <c r="A32" s="151"/>
      <c r="B32" s="18" t="s">
        <v>61</v>
      </c>
      <c r="C32" s="18" t="s">
        <v>62</v>
      </c>
      <c r="D32" s="86" t="s">
        <v>47</v>
      </c>
      <c r="E32" s="86" t="s">
        <v>59</v>
      </c>
      <c r="F32" s="86" t="s">
        <v>64</v>
      </c>
      <c r="G32" s="86" t="str">
        <f>+G7</f>
        <v xml:space="preserve"> Ene-Mar 18 (P)</v>
      </c>
      <c r="H32" s="47" t="s">
        <v>3</v>
      </c>
      <c r="I32" s="85" t="s">
        <v>4</v>
      </c>
      <c r="J32" s="47" t="s">
        <v>3</v>
      </c>
      <c r="K32" s="85" t="s">
        <v>4</v>
      </c>
    </row>
    <row r="33" spans="1:11" s="1" customFormat="1" x14ac:dyDescent="0.2">
      <c r="A33" s="21" t="s">
        <v>5</v>
      </c>
      <c r="B33" s="11">
        <v>114.91574</v>
      </c>
      <c r="C33" s="11">
        <v>581.49633000000006</v>
      </c>
      <c r="D33" s="48">
        <v>0</v>
      </c>
      <c r="E33" s="48">
        <v>0</v>
      </c>
      <c r="F33" s="48">
        <v>170201.55650999999</v>
      </c>
      <c r="G33" s="11">
        <f>+D33+E33+F33</f>
        <v>170201.55650999999</v>
      </c>
      <c r="H33" s="24">
        <f>+F33-B33</f>
        <v>170086.64077</v>
      </c>
      <c r="I33" s="25">
        <f>+F33/B33-1</f>
        <v>1480.0987294690874</v>
      </c>
      <c r="J33" s="51">
        <f>+G33-C33</f>
        <v>169620.06018</v>
      </c>
      <c r="K33" s="82">
        <f>+G33/C33-1</f>
        <v>291.69583955929693</v>
      </c>
    </row>
    <row r="34" spans="1:11" s="1" customFormat="1" x14ac:dyDescent="0.2">
      <c r="A34" s="21" t="s">
        <v>6</v>
      </c>
      <c r="B34" s="11">
        <v>9000.01</v>
      </c>
      <c r="C34" s="11">
        <v>10200.01</v>
      </c>
      <c r="D34" s="48">
        <v>1100</v>
      </c>
      <c r="E34" s="48">
        <v>0</v>
      </c>
      <c r="F34" s="48">
        <v>1100</v>
      </c>
      <c r="G34" s="11">
        <f t="shared" ref="G34:G44" si="5">+D34+E34+F34</f>
        <v>2200</v>
      </c>
      <c r="H34" s="24">
        <f t="shared" ref="H34:H44" si="6">+F34-B34</f>
        <v>-7900.01</v>
      </c>
      <c r="I34" s="25">
        <f t="shared" ref="I34:I44" si="7">+F34/B34-1</f>
        <v>-0.87777791358009605</v>
      </c>
      <c r="J34" s="51">
        <f t="shared" ref="J34:J44" si="8">+G34-C34</f>
        <v>-8000.01</v>
      </c>
      <c r="K34" s="82">
        <f t="shared" ref="K34:K44" si="9">+G34/C34-1</f>
        <v>-0.78431393694712059</v>
      </c>
    </row>
    <row r="35" spans="1:11" s="1" customFormat="1" x14ac:dyDescent="0.2">
      <c r="A35" s="21" t="s">
        <v>7</v>
      </c>
      <c r="B35" s="11">
        <v>3658.84</v>
      </c>
      <c r="C35" s="11">
        <v>14664.98047</v>
      </c>
      <c r="D35" s="29">
        <v>3325.2686100000001</v>
      </c>
      <c r="E35" s="29">
        <v>4601.6315700000005</v>
      </c>
      <c r="F35" s="29">
        <v>3106.2460000000001</v>
      </c>
      <c r="G35" s="11">
        <f t="shared" si="5"/>
        <v>11033.14618</v>
      </c>
      <c r="H35" s="24">
        <f t="shared" si="6"/>
        <v>-552.59400000000005</v>
      </c>
      <c r="I35" s="25">
        <f t="shared" si="7"/>
        <v>-0.1510298345923845</v>
      </c>
      <c r="J35" s="51">
        <f t="shared" si="8"/>
        <v>-3631.8342900000007</v>
      </c>
      <c r="K35" s="82">
        <f t="shared" si="9"/>
        <v>-0.24765353744790908</v>
      </c>
    </row>
    <row r="36" spans="1:11" s="1" customFormat="1" x14ac:dyDescent="0.2">
      <c r="A36" s="21" t="s">
        <v>8</v>
      </c>
      <c r="B36" s="11">
        <v>13908.15733</v>
      </c>
      <c r="C36" s="11">
        <v>41021.434209999999</v>
      </c>
      <c r="D36" s="29">
        <v>14484.555880000002</v>
      </c>
      <c r="E36" s="29">
        <v>11474.013869999999</v>
      </c>
      <c r="F36" s="29">
        <v>11900.35799</v>
      </c>
      <c r="G36" s="11">
        <f t="shared" si="5"/>
        <v>37858.927739999999</v>
      </c>
      <c r="H36" s="24">
        <f t="shared" si="6"/>
        <v>-2007.7993399999996</v>
      </c>
      <c r="I36" s="25">
        <f t="shared" si="7"/>
        <v>-0.14436127607423321</v>
      </c>
      <c r="J36" s="51">
        <f t="shared" si="8"/>
        <v>-3162.5064700000003</v>
      </c>
      <c r="K36" s="82">
        <f t="shared" si="9"/>
        <v>-7.7094000512275107E-2</v>
      </c>
    </row>
    <row r="37" spans="1:11" s="1" customFormat="1" x14ac:dyDescent="0.2">
      <c r="A37" s="21" t="s">
        <v>9</v>
      </c>
      <c r="B37" s="11">
        <v>0</v>
      </c>
      <c r="C37" s="11">
        <v>0</v>
      </c>
      <c r="D37" s="29">
        <v>0</v>
      </c>
      <c r="E37" s="29">
        <v>0</v>
      </c>
      <c r="F37" s="29">
        <v>0</v>
      </c>
      <c r="G37" s="11">
        <f t="shared" si="5"/>
        <v>0</v>
      </c>
      <c r="H37" s="24">
        <f t="shared" si="6"/>
        <v>0</v>
      </c>
      <c r="I37" s="25" t="e">
        <f t="shared" si="7"/>
        <v>#DIV/0!</v>
      </c>
      <c r="J37" s="51">
        <f t="shared" si="8"/>
        <v>0</v>
      </c>
      <c r="K37" s="82" t="e">
        <f t="shared" si="9"/>
        <v>#DIV/0!</v>
      </c>
    </row>
    <row r="38" spans="1:11" s="1" customFormat="1" x14ac:dyDescent="0.2">
      <c r="A38" s="21" t="s">
        <v>10</v>
      </c>
      <c r="B38" s="11">
        <v>0</v>
      </c>
      <c r="C38" s="11">
        <v>0</v>
      </c>
      <c r="D38" s="29">
        <v>0</v>
      </c>
      <c r="E38" s="29">
        <v>0</v>
      </c>
      <c r="F38" s="29">
        <v>0</v>
      </c>
      <c r="G38" s="11">
        <f t="shared" si="5"/>
        <v>0</v>
      </c>
      <c r="H38" s="24">
        <f t="shared" si="6"/>
        <v>0</v>
      </c>
      <c r="I38" s="25" t="e">
        <f t="shared" si="7"/>
        <v>#DIV/0!</v>
      </c>
      <c r="J38" s="51">
        <f t="shared" si="8"/>
        <v>0</v>
      </c>
      <c r="K38" s="82" t="e">
        <f t="shared" si="9"/>
        <v>#DIV/0!</v>
      </c>
    </row>
    <row r="39" spans="1:11" s="1" customFormat="1" x14ac:dyDescent="0.2">
      <c r="A39" s="21" t="s">
        <v>11</v>
      </c>
      <c r="B39" s="11">
        <v>102170.91464</v>
      </c>
      <c r="C39" s="11">
        <v>122446.68568</v>
      </c>
      <c r="D39" s="29">
        <v>9779.1919499999985</v>
      </c>
      <c r="E39" s="29">
        <v>6655.9003900000007</v>
      </c>
      <c r="F39" s="29">
        <v>2840.6681399999998</v>
      </c>
      <c r="G39" s="11">
        <f t="shared" si="5"/>
        <v>19275.760479999997</v>
      </c>
      <c r="H39" s="24">
        <f t="shared" si="6"/>
        <v>-99330.246500000008</v>
      </c>
      <c r="I39" s="25">
        <f t="shared" si="7"/>
        <v>-0.9721969001646984</v>
      </c>
      <c r="J39" s="51">
        <f t="shared" si="8"/>
        <v>-103170.9252</v>
      </c>
      <c r="K39" s="82">
        <f t="shared" si="9"/>
        <v>-0.84257834033683099</v>
      </c>
    </row>
    <row r="40" spans="1:11" s="1" customFormat="1" x14ac:dyDescent="0.2">
      <c r="A40" s="21" t="s">
        <v>12</v>
      </c>
      <c r="B40" s="11">
        <v>38069.513800000001</v>
      </c>
      <c r="C40" s="11">
        <v>255487.00177999999</v>
      </c>
      <c r="D40" s="29">
        <v>25412.080170000001</v>
      </c>
      <c r="E40" s="29">
        <v>58421.481460000003</v>
      </c>
      <c r="F40" s="29">
        <v>40393.776130000006</v>
      </c>
      <c r="G40" s="11">
        <f t="shared" si="5"/>
        <v>124227.33776000002</v>
      </c>
      <c r="H40" s="24">
        <f t="shared" si="6"/>
        <v>2324.262330000005</v>
      </c>
      <c r="I40" s="25">
        <f t="shared" si="7"/>
        <v>6.1053113055518082E-2</v>
      </c>
      <c r="J40" s="51">
        <f t="shared" si="8"/>
        <v>-131259.66401999997</v>
      </c>
      <c r="K40" s="82">
        <f t="shared" si="9"/>
        <v>-0.51376259107313704</v>
      </c>
    </row>
    <row r="41" spans="1:11" s="1" customFormat="1" x14ac:dyDescent="0.2">
      <c r="A41" s="21" t="s">
        <v>13</v>
      </c>
      <c r="B41" s="11">
        <v>30463.991329999997</v>
      </c>
      <c r="C41" s="11">
        <v>89032.765320000006</v>
      </c>
      <c r="D41" s="29">
        <v>39743.746829999996</v>
      </c>
      <c r="E41" s="29">
        <v>33052.988839999998</v>
      </c>
      <c r="F41" s="29">
        <v>36819.01526</v>
      </c>
      <c r="G41" s="11">
        <f t="shared" si="5"/>
        <v>109615.75092999999</v>
      </c>
      <c r="H41" s="24">
        <f t="shared" si="6"/>
        <v>6355.023930000003</v>
      </c>
      <c r="I41" s="25">
        <f t="shared" si="7"/>
        <v>0.20860772513881898</v>
      </c>
      <c r="J41" s="51">
        <f t="shared" si="8"/>
        <v>20582.985609999989</v>
      </c>
      <c r="K41" s="82">
        <f t="shared" si="9"/>
        <v>0.23118439078041653</v>
      </c>
    </row>
    <row r="42" spans="1:11" s="1" customFormat="1" x14ac:dyDescent="0.2">
      <c r="A42" s="21" t="s">
        <v>14</v>
      </c>
      <c r="B42" s="11">
        <v>2816.5993199999998</v>
      </c>
      <c r="C42" s="11">
        <v>5079.6512599999996</v>
      </c>
      <c r="D42" s="29">
        <v>1636.9023</v>
      </c>
      <c r="E42" s="29">
        <v>1655.8173100000001</v>
      </c>
      <c r="F42" s="29">
        <v>6223.7905000000001</v>
      </c>
      <c r="G42" s="11">
        <f t="shared" si="5"/>
        <v>9516.5101099999993</v>
      </c>
      <c r="H42" s="24">
        <f t="shared" si="6"/>
        <v>3407.1911800000003</v>
      </c>
      <c r="I42" s="25">
        <f t="shared" si="7"/>
        <v>1.2096825969552532</v>
      </c>
      <c r="J42" s="51">
        <f t="shared" si="8"/>
        <v>4436.8588499999996</v>
      </c>
      <c r="K42" s="82">
        <f t="shared" si="9"/>
        <v>0.87345737392216183</v>
      </c>
    </row>
    <row r="43" spans="1:11" s="1" customFormat="1" x14ac:dyDescent="0.2">
      <c r="A43" s="21" t="s">
        <v>15</v>
      </c>
      <c r="B43" s="11">
        <v>45196.799129999999</v>
      </c>
      <c r="C43" s="11">
        <v>105535.72293</v>
      </c>
      <c r="D43" s="29">
        <v>33227.458339999997</v>
      </c>
      <c r="E43" s="29">
        <v>32825.007210000003</v>
      </c>
      <c r="F43" s="29">
        <v>37720.025919999993</v>
      </c>
      <c r="G43" s="11">
        <f t="shared" si="5"/>
        <v>103772.49146999998</v>
      </c>
      <c r="H43" s="24">
        <f t="shared" si="6"/>
        <v>-7476.7732100000067</v>
      </c>
      <c r="I43" s="25">
        <f t="shared" si="7"/>
        <v>-0.16542705133818192</v>
      </c>
      <c r="J43" s="51">
        <f t="shared" si="8"/>
        <v>-1763.2314600000245</v>
      </c>
      <c r="K43" s="82">
        <f t="shared" si="9"/>
        <v>-1.6707437169588002E-2</v>
      </c>
    </row>
    <row r="44" spans="1:11" s="13" customFormat="1" x14ac:dyDescent="0.2">
      <c r="A44" s="18" t="s">
        <v>16</v>
      </c>
      <c r="B44" s="53">
        <v>245399.74128999998</v>
      </c>
      <c r="C44" s="12">
        <v>644049.74797999999</v>
      </c>
      <c r="D44" s="32">
        <v>128709.20408</v>
      </c>
      <c r="E44" s="32">
        <v>148686.84065</v>
      </c>
      <c r="F44" s="32">
        <v>310305.43644999998</v>
      </c>
      <c r="G44" s="11">
        <f t="shared" si="5"/>
        <v>587701.48117999989</v>
      </c>
      <c r="H44" s="24">
        <f t="shared" si="6"/>
        <v>64905.695160000003</v>
      </c>
      <c r="I44" s="25">
        <f t="shared" si="7"/>
        <v>0.26448966416512243</v>
      </c>
      <c r="J44" s="51">
        <f t="shared" si="8"/>
        <v>-56348.266800000099</v>
      </c>
      <c r="K44" s="82">
        <f t="shared" si="9"/>
        <v>-8.7490550189222249E-2</v>
      </c>
    </row>
    <row r="45" spans="1:11" s="1" customFormat="1" x14ac:dyDescent="0.2">
      <c r="B45" s="5"/>
      <c r="C45" s="5"/>
      <c r="D45" s="4"/>
      <c r="E45" s="4"/>
      <c r="F45" s="4"/>
      <c r="G45" s="4"/>
      <c r="I45" s="6"/>
      <c r="J45" s="38"/>
      <c r="K45" s="37"/>
    </row>
    <row r="46" spans="1:11" s="1" customFormat="1" x14ac:dyDescent="0.2">
      <c r="A46" s="1" t="s">
        <v>17</v>
      </c>
      <c r="B46" s="5"/>
      <c r="C46" s="5"/>
      <c r="D46" s="4"/>
      <c r="E46" s="4"/>
      <c r="F46" s="4"/>
      <c r="G46" s="4"/>
      <c r="I46" s="6"/>
      <c r="J46" s="38"/>
      <c r="K46" s="37"/>
    </row>
    <row r="47" spans="1:11" s="1" customFormat="1" x14ac:dyDescent="0.2">
      <c r="A47" s="1" t="s">
        <v>18</v>
      </c>
      <c r="B47" s="5"/>
      <c r="C47" s="5"/>
      <c r="D47" s="4"/>
      <c r="E47" s="4"/>
      <c r="F47" s="4"/>
      <c r="G47" s="4"/>
      <c r="I47" s="7"/>
      <c r="J47" s="38"/>
      <c r="K47" s="37"/>
    </row>
    <row r="48" spans="1:11" s="1" customFormat="1" x14ac:dyDescent="0.2">
      <c r="A48" s="1" t="s">
        <v>19</v>
      </c>
      <c r="B48" s="5"/>
      <c r="C48" s="5"/>
      <c r="D48" s="4"/>
      <c r="E48" s="4"/>
      <c r="F48" s="4"/>
      <c r="G48" s="4"/>
      <c r="I48" s="7"/>
      <c r="J48" s="38"/>
      <c r="K48" s="37"/>
    </row>
    <row r="51" spans="1:11" s="1" customFormat="1" x14ac:dyDescent="0.2">
      <c r="A51" s="149" t="s">
        <v>0</v>
      </c>
      <c r="B51" s="149"/>
      <c r="C51" s="149"/>
      <c r="D51" s="149"/>
      <c r="E51" s="149"/>
      <c r="F51" s="149"/>
      <c r="G51" s="149"/>
      <c r="H51" s="149"/>
      <c r="I51" s="149"/>
      <c r="J51" s="149"/>
      <c r="K51" s="149"/>
    </row>
    <row r="52" spans="1:11" s="1" customFormat="1" x14ac:dyDescent="0.2">
      <c r="A52" s="149" t="str">
        <f>+A3</f>
        <v>PERIODO: Marzo2017-2018</v>
      </c>
      <c r="B52" s="149"/>
      <c r="C52" s="149"/>
      <c r="D52" s="149"/>
      <c r="E52" s="149"/>
      <c r="F52" s="149"/>
      <c r="G52" s="149"/>
      <c r="H52" s="149"/>
      <c r="I52" s="149"/>
      <c r="J52" s="149"/>
      <c r="K52" s="149"/>
    </row>
    <row r="53" spans="1:11" s="1" customFormat="1" x14ac:dyDescent="0.2">
      <c r="A53" s="149" t="s">
        <v>1</v>
      </c>
      <c r="B53" s="149"/>
      <c r="C53" s="149"/>
      <c r="D53" s="149"/>
      <c r="E53" s="149"/>
      <c r="F53" s="149"/>
      <c r="G53" s="149"/>
      <c r="H53" s="149"/>
      <c r="I53" s="149"/>
      <c r="J53" s="149"/>
      <c r="K53" s="149"/>
    </row>
    <row r="54" spans="1:11" s="1" customFormat="1" x14ac:dyDescent="0.2">
      <c r="A54" s="84"/>
      <c r="B54" s="84"/>
      <c r="C54" s="84"/>
      <c r="D54" s="17"/>
      <c r="E54" s="17"/>
      <c r="F54" s="17"/>
      <c r="G54" s="17"/>
      <c r="H54" s="84"/>
      <c r="J54" s="38"/>
      <c r="K54" s="37"/>
    </row>
    <row r="55" spans="1:11" s="1" customFormat="1" x14ac:dyDescent="0.2">
      <c r="A55" s="150" t="s">
        <v>2</v>
      </c>
      <c r="B55" s="152" t="s">
        <v>28</v>
      </c>
      <c r="C55" s="152"/>
      <c r="D55" s="158" t="s">
        <v>51</v>
      </c>
      <c r="E55" s="159"/>
      <c r="F55" s="159"/>
      <c r="G55" s="160"/>
      <c r="H55" s="152" t="str">
        <f>+H6</f>
        <v>Variación Mar. 18/17</v>
      </c>
      <c r="I55" s="152"/>
      <c r="J55" s="152" t="str">
        <f>+J6</f>
        <v>Variación Ene - Mar. 18/17</v>
      </c>
      <c r="K55" s="152"/>
    </row>
    <row r="56" spans="1:11" s="1" customFormat="1" x14ac:dyDescent="0.2">
      <c r="A56" s="151"/>
      <c r="B56" s="18" t="s">
        <v>61</v>
      </c>
      <c r="C56" s="18" t="s">
        <v>62</v>
      </c>
      <c r="D56" s="86" t="s">
        <v>47</v>
      </c>
      <c r="E56" s="86" t="s">
        <v>59</v>
      </c>
      <c r="F56" s="86" t="s">
        <v>64</v>
      </c>
      <c r="G56" s="86" t="str">
        <f>+G32</f>
        <v xml:space="preserve"> Ene-Mar 18 (P)</v>
      </c>
      <c r="H56" s="47" t="s">
        <v>3</v>
      </c>
      <c r="I56" s="85" t="s">
        <v>4</v>
      </c>
      <c r="J56" s="47" t="s">
        <v>3</v>
      </c>
      <c r="K56" s="85" t="s">
        <v>4</v>
      </c>
    </row>
    <row r="57" spans="1:11" s="1" customFormat="1" x14ac:dyDescent="0.2">
      <c r="A57" s="21" t="s">
        <v>5</v>
      </c>
      <c r="B57" s="33">
        <v>2947.3657799999996</v>
      </c>
      <c r="C57" s="33">
        <v>17538.892509999998</v>
      </c>
      <c r="D57" s="33">
        <v>6250.6358399999999</v>
      </c>
      <c r="E57" s="33">
        <v>0</v>
      </c>
      <c r="F57" s="33">
        <v>120</v>
      </c>
      <c r="G57" s="11">
        <f>+D57+E57+F57</f>
        <v>6370.6358399999999</v>
      </c>
      <c r="H57" s="24">
        <f>+F57-B57</f>
        <v>-2827.3657799999996</v>
      </c>
      <c r="I57" s="25">
        <f>+F57/B57-1</f>
        <v>-0.95928567780277341</v>
      </c>
      <c r="J57" s="51">
        <f>+G57-C57</f>
        <v>-11168.256669999999</v>
      </c>
      <c r="K57" s="82">
        <f>+G57/C57-1</f>
        <v>-0.63677091718489587</v>
      </c>
    </row>
    <row r="58" spans="1:11" s="1" customFormat="1" x14ac:dyDescent="0.2">
      <c r="A58" s="21" t="s">
        <v>6</v>
      </c>
      <c r="B58" s="33">
        <v>72771.765870000003</v>
      </c>
      <c r="C58" s="33">
        <v>177457.06047000003</v>
      </c>
      <c r="D58" s="33">
        <v>31761.05114</v>
      </c>
      <c r="E58" s="33">
        <v>85560.678280000007</v>
      </c>
      <c r="F58" s="33">
        <v>123320.28664000001</v>
      </c>
      <c r="G58" s="11">
        <f t="shared" ref="G58:G68" si="10">+D58+E58+F58</f>
        <v>240642.01605999999</v>
      </c>
      <c r="H58" s="24">
        <f t="shared" ref="H58:H68" si="11">+F58-B58</f>
        <v>50548.520770000003</v>
      </c>
      <c r="I58" s="25">
        <f t="shared" ref="I58:I68" si="12">+F58/B58-1</f>
        <v>0.69461720717757824</v>
      </c>
      <c r="J58" s="51">
        <f t="shared" ref="J58:J68" si="13">+G58-C58</f>
        <v>63184.955589999969</v>
      </c>
      <c r="K58" s="82">
        <f t="shared" ref="K58:K68" si="14">+G58/C58-1</f>
        <v>0.35605771572375211</v>
      </c>
    </row>
    <row r="59" spans="1:11" s="1" customFormat="1" x14ac:dyDescent="0.2">
      <c r="A59" s="21" t="s">
        <v>7</v>
      </c>
      <c r="B59" s="33">
        <v>22461.000210000002</v>
      </c>
      <c r="C59" s="33">
        <v>49704.040529999998</v>
      </c>
      <c r="D59" s="33">
        <v>23561.524810000003</v>
      </c>
      <c r="E59" s="33">
        <v>11167.73602</v>
      </c>
      <c r="F59" s="33">
        <v>8670.4883900000004</v>
      </c>
      <c r="G59" s="11">
        <f t="shared" si="10"/>
        <v>43399.749219999998</v>
      </c>
      <c r="H59" s="24">
        <f t="shared" si="11"/>
        <v>-13790.511820000002</v>
      </c>
      <c r="I59" s="25">
        <f t="shared" si="12"/>
        <v>-0.61397585553025558</v>
      </c>
      <c r="J59" s="51">
        <f t="shared" si="13"/>
        <v>-6304.2913100000005</v>
      </c>
      <c r="K59" s="82">
        <f t="shared" si="14"/>
        <v>-0.12683659603478115</v>
      </c>
    </row>
    <row r="60" spans="1:11" s="1" customFormat="1" x14ac:dyDescent="0.2">
      <c r="A60" s="21" t="s">
        <v>8</v>
      </c>
      <c r="B60" s="33">
        <v>44274.737249999998</v>
      </c>
      <c r="C60" s="33">
        <v>108248.46634000001</v>
      </c>
      <c r="D60" s="33">
        <v>29079.714240000001</v>
      </c>
      <c r="E60" s="33">
        <v>18383.213830000001</v>
      </c>
      <c r="F60" s="33">
        <v>30908.82936</v>
      </c>
      <c r="G60" s="11">
        <f t="shared" si="10"/>
        <v>78371.757429999998</v>
      </c>
      <c r="H60" s="24">
        <f t="shared" si="11"/>
        <v>-13365.907889999999</v>
      </c>
      <c r="I60" s="25">
        <f t="shared" si="12"/>
        <v>-0.30188565128074252</v>
      </c>
      <c r="J60" s="51">
        <f t="shared" si="13"/>
        <v>-29876.708910000016</v>
      </c>
      <c r="K60" s="82">
        <f t="shared" si="14"/>
        <v>-0.27600122126589388</v>
      </c>
    </row>
    <row r="61" spans="1:11" s="1" customFormat="1" x14ac:dyDescent="0.2">
      <c r="A61" s="21" t="s">
        <v>9</v>
      </c>
      <c r="B61" s="33">
        <v>2393.9086499999999</v>
      </c>
      <c r="C61" s="33">
        <v>15993.586020000001</v>
      </c>
      <c r="D61" s="33">
        <v>6521.5892199999998</v>
      </c>
      <c r="E61" s="33">
        <v>3897.8927800000001</v>
      </c>
      <c r="F61" s="33">
        <v>3867.4938499999998</v>
      </c>
      <c r="G61" s="11">
        <f t="shared" si="10"/>
        <v>14286.975849999999</v>
      </c>
      <c r="H61" s="24">
        <f t="shared" si="11"/>
        <v>1473.5852</v>
      </c>
      <c r="I61" s="25">
        <f t="shared" si="12"/>
        <v>0.61555615332272606</v>
      </c>
      <c r="J61" s="51">
        <f t="shared" si="13"/>
        <v>-1706.6101700000017</v>
      </c>
      <c r="K61" s="82">
        <f t="shared" si="14"/>
        <v>-0.10670591122377959</v>
      </c>
    </row>
    <row r="62" spans="1:11" s="1" customFormat="1" x14ac:dyDescent="0.2">
      <c r="A62" s="21" t="s">
        <v>10</v>
      </c>
      <c r="B62" s="33">
        <v>268.35431</v>
      </c>
      <c r="C62" s="33">
        <v>1628.4223500000001</v>
      </c>
      <c r="D62" s="33">
        <v>289.27787000000001</v>
      </c>
      <c r="E62" s="33">
        <v>2999.098</v>
      </c>
      <c r="F62" s="33">
        <v>646.27456000000006</v>
      </c>
      <c r="G62" s="11">
        <f t="shared" si="10"/>
        <v>3934.6504299999997</v>
      </c>
      <c r="H62" s="24">
        <f t="shared" si="11"/>
        <v>377.92025000000007</v>
      </c>
      <c r="I62" s="25">
        <f t="shared" si="12"/>
        <v>1.4082883557935033</v>
      </c>
      <c r="J62" s="51">
        <f t="shared" si="13"/>
        <v>2306.2280799999999</v>
      </c>
      <c r="K62" s="82">
        <f t="shared" si="14"/>
        <v>1.4162346027736596</v>
      </c>
    </row>
    <row r="63" spans="1:11" s="1" customFormat="1" x14ac:dyDescent="0.2">
      <c r="A63" s="21" t="s">
        <v>11</v>
      </c>
      <c r="B63" s="33">
        <v>871604.78531999991</v>
      </c>
      <c r="C63" s="33">
        <v>2465790.2282599998</v>
      </c>
      <c r="D63" s="33">
        <v>982135.88579999993</v>
      </c>
      <c r="E63" s="33">
        <v>847117.99894000008</v>
      </c>
      <c r="F63" s="33">
        <v>914410.60697000008</v>
      </c>
      <c r="G63" s="11">
        <f t="shared" si="10"/>
        <v>2743664.4917100002</v>
      </c>
      <c r="H63" s="24">
        <f t="shared" si="11"/>
        <v>42805.821650000173</v>
      </c>
      <c r="I63" s="25">
        <f t="shared" si="12"/>
        <v>4.9111503712413018E-2</v>
      </c>
      <c r="J63" s="51">
        <f t="shared" si="13"/>
        <v>277874.26345000044</v>
      </c>
      <c r="K63" s="82">
        <f t="shared" si="14"/>
        <v>0.11269176926136337</v>
      </c>
    </row>
    <row r="64" spans="1:11" s="1" customFormat="1" x14ac:dyDescent="0.2">
      <c r="A64" s="21" t="s">
        <v>12</v>
      </c>
      <c r="B64" s="33">
        <v>199604.49440999998</v>
      </c>
      <c r="C64" s="33">
        <v>492324.54872999998</v>
      </c>
      <c r="D64" s="33">
        <v>254937.59549000001</v>
      </c>
      <c r="E64" s="33">
        <v>264778.93994999997</v>
      </c>
      <c r="F64" s="33">
        <v>301565.54580999998</v>
      </c>
      <c r="G64" s="11">
        <f t="shared" si="10"/>
        <v>821282.08125000005</v>
      </c>
      <c r="H64" s="24">
        <f t="shared" si="11"/>
        <v>101961.0514</v>
      </c>
      <c r="I64" s="25">
        <f t="shared" si="12"/>
        <v>0.51081540874809006</v>
      </c>
      <c r="J64" s="51">
        <f t="shared" si="13"/>
        <v>328957.53252000007</v>
      </c>
      <c r="K64" s="82">
        <f t="shared" si="14"/>
        <v>0.66817210998025311</v>
      </c>
    </row>
    <row r="65" spans="1:11" s="1" customFormat="1" x14ac:dyDescent="0.2">
      <c r="A65" s="21" t="s">
        <v>13</v>
      </c>
      <c r="B65" s="33">
        <v>212785.94189000002</v>
      </c>
      <c r="C65" s="33">
        <v>557773.02194999997</v>
      </c>
      <c r="D65" s="33">
        <v>160196.48867000002</v>
      </c>
      <c r="E65" s="33">
        <v>143016.31303999998</v>
      </c>
      <c r="F65" s="33">
        <v>154457.83161000002</v>
      </c>
      <c r="G65" s="11">
        <f t="shared" si="10"/>
        <v>457670.63332000002</v>
      </c>
      <c r="H65" s="24">
        <f t="shared" si="11"/>
        <v>-58328.110279999994</v>
      </c>
      <c r="I65" s="25">
        <f t="shared" si="12"/>
        <v>-0.27411637141965328</v>
      </c>
      <c r="J65" s="51">
        <f t="shared" si="13"/>
        <v>-100102.38862999994</v>
      </c>
      <c r="K65" s="82">
        <f t="shared" si="14"/>
        <v>-0.17946796401166454</v>
      </c>
    </row>
    <row r="66" spans="1:11" s="1" customFormat="1" x14ac:dyDescent="0.2">
      <c r="A66" s="21" t="s">
        <v>14</v>
      </c>
      <c r="B66" s="33">
        <v>295881.64941000001</v>
      </c>
      <c r="C66" s="33">
        <v>692224.57218999998</v>
      </c>
      <c r="D66" s="33">
        <v>238205.77521000002</v>
      </c>
      <c r="E66" s="33">
        <v>135814.86233999999</v>
      </c>
      <c r="F66" s="33">
        <v>223215.58754000001</v>
      </c>
      <c r="G66" s="11">
        <f t="shared" si="10"/>
        <v>597236.22508999996</v>
      </c>
      <c r="H66" s="24">
        <f t="shared" si="11"/>
        <v>-72666.061870000005</v>
      </c>
      <c r="I66" s="25">
        <f t="shared" si="12"/>
        <v>-0.24559164792713262</v>
      </c>
      <c r="J66" s="51">
        <f t="shared" si="13"/>
        <v>-94988.347100000014</v>
      </c>
      <c r="K66" s="82">
        <f t="shared" si="14"/>
        <v>-0.13722186544098558</v>
      </c>
    </row>
    <row r="67" spans="1:11" s="1" customFormat="1" x14ac:dyDescent="0.2">
      <c r="A67" s="21" t="s">
        <v>15</v>
      </c>
      <c r="B67" s="33">
        <v>220014.74682</v>
      </c>
      <c r="C67" s="33">
        <v>598743.83921000001</v>
      </c>
      <c r="D67" s="33">
        <v>175610.16793999998</v>
      </c>
      <c r="E67" s="33">
        <v>174570.99188999998</v>
      </c>
      <c r="F67" s="33">
        <v>229502.17807999998</v>
      </c>
      <c r="G67" s="11">
        <f t="shared" si="10"/>
        <v>579683.33791</v>
      </c>
      <c r="H67" s="24">
        <f t="shared" si="11"/>
        <v>9487.431259999983</v>
      </c>
      <c r="I67" s="25">
        <f t="shared" si="12"/>
        <v>4.3121797048276456E-2</v>
      </c>
      <c r="J67" s="51">
        <f t="shared" si="13"/>
        <v>-19060.501300000004</v>
      </c>
      <c r="K67" s="82">
        <f t="shared" si="14"/>
        <v>-3.1834150185409804E-2</v>
      </c>
    </row>
    <row r="68" spans="1:11" s="1" customFormat="1" x14ac:dyDescent="0.2">
      <c r="A68" s="18" t="s">
        <v>16</v>
      </c>
      <c r="B68" s="32">
        <v>1945008.7499199999</v>
      </c>
      <c r="C68" s="32">
        <v>5177426.6785599999</v>
      </c>
      <c r="D68" s="32">
        <v>1908549.7062300001</v>
      </c>
      <c r="E68" s="32">
        <v>1687307.7250699999</v>
      </c>
      <c r="F68" s="32">
        <v>1990685.1228100001</v>
      </c>
      <c r="G68" s="11">
        <f t="shared" si="10"/>
        <v>5586542.5541099999</v>
      </c>
      <c r="H68" s="24">
        <f t="shared" si="11"/>
        <v>45676.372890000232</v>
      </c>
      <c r="I68" s="25">
        <f t="shared" si="12"/>
        <v>2.348389069811585E-2</v>
      </c>
      <c r="J68" s="51">
        <f t="shared" si="13"/>
        <v>409115.87555</v>
      </c>
      <c r="K68" s="82">
        <f t="shared" si="14"/>
        <v>7.9019153905968587E-2</v>
      </c>
    </row>
    <row r="69" spans="1:11" s="1" customFormat="1" x14ac:dyDescent="0.2">
      <c r="B69" s="5"/>
      <c r="C69" s="5"/>
      <c r="D69" s="5"/>
      <c r="E69" s="4"/>
      <c r="F69" s="4"/>
      <c r="G69" s="4"/>
      <c r="J69" s="38"/>
      <c r="K69" s="37"/>
    </row>
    <row r="70" spans="1:11" s="1" customFormat="1" x14ac:dyDescent="0.2">
      <c r="A70" s="1" t="s">
        <v>17</v>
      </c>
      <c r="B70" s="5"/>
      <c r="C70" s="5"/>
      <c r="D70" s="4"/>
      <c r="E70" s="4"/>
      <c r="F70" s="4"/>
      <c r="G70" s="4"/>
      <c r="J70" s="38"/>
      <c r="K70" s="37"/>
    </row>
    <row r="71" spans="1:11" s="1" customFormat="1" x14ac:dyDescent="0.2">
      <c r="A71" s="1" t="s">
        <v>18</v>
      </c>
      <c r="B71" s="5"/>
      <c r="C71" s="5"/>
      <c r="D71" s="5"/>
      <c r="E71" s="5"/>
      <c r="F71" s="5"/>
      <c r="G71" s="5"/>
      <c r="H71" s="5"/>
      <c r="I71" s="5"/>
      <c r="J71" s="5"/>
      <c r="K71" s="5"/>
    </row>
    <row r="72" spans="1:11" s="1" customFormat="1" x14ac:dyDescent="0.2">
      <c r="A72" s="1" t="s">
        <v>19</v>
      </c>
      <c r="B72" s="5"/>
      <c r="C72" s="5"/>
      <c r="D72" s="5"/>
      <c r="E72" s="5"/>
      <c r="F72" s="5"/>
      <c r="G72" s="5"/>
      <c r="H72" s="5"/>
      <c r="I72" s="5"/>
      <c r="J72" s="5"/>
      <c r="K72" s="5"/>
    </row>
    <row r="73" spans="1:11" s="1" customFormat="1" x14ac:dyDescent="0.2">
      <c r="B73" s="5"/>
      <c r="C73" s="5"/>
      <c r="D73" s="4"/>
      <c r="E73" s="4"/>
      <c r="F73" s="4"/>
      <c r="G73" s="4"/>
      <c r="J73" s="38"/>
      <c r="K73" s="37"/>
    </row>
    <row r="76" spans="1:11" s="1" customFormat="1" x14ac:dyDescent="0.2">
      <c r="A76" s="149" t="s">
        <v>0</v>
      </c>
      <c r="B76" s="149"/>
      <c r="C76" s="149"/>
      <c r="D76" s="149"/>
      <c r="E76" s="149"/>
      <c r="F76" s="149"/>
      <c r="G76" s="149"/>
      <c r="H76" s="149"/>
      <c r="I76" s="149"/>
      <c r="J76" s="149"/>
      <c r="K76" s="149"/>
    </row>
    <row r="77" spans="1:11" s="1" customFormat="1" x14ac:dyDescent="0.2">
      <c r="A77" s="149" t="str">
        <f>+A3</f>
        <v>PERIODO: Marzo2017-2018</v>
      </c>
      <c r="B77" s="149"/>
      <c r="C77" s="149"/>
      <c r="D77" s="149"/>
      <c r="E77" s="149"/>
      <c r="F77" s="149"/>
      <c r="G77" s="149"/>
      <c r="H77" s="149"/>
      <c r="I77" s="149"/>
      <c r="J77" s="149"/>
      <c r="K77" s="149"/>
    </row>
    <row r="78" spans="1:11" s="1" customFormat="1" x14ac:dyDescent="0.2">
      <c r="A78" s="149" t="s">
        <v>1</v>
      </c>
      <c r="B78" s="149"/>
      <c r="C78" s="149"/>
      <c r="D78" s="149"/>
      <c r="E78" s="149"/>
      <c r="F78" s="149"/>
      <c r="G78" s="149"/>
      <c r="H78" s="149"/>
      <c r="I78" s="149"/>
      <c r="J78" s="149"/>
      <c r="K78" s="149"/>
    </row>
    <row r="79" spans="1:11" s="1" customFormat="1" x14ac:dyDescent="0.2">
      <c r="A79" s="84"/>
      <c r="B79" s="84"/>
      <c r="C79" s="84"/>
      <c r="D79" s="17"/>
      <c r="E79" s="17"/>
      <c r="F79" s="17"/>
      <c r="G79" s="17"/>
      <c r="H79" s="84"/>
      <c r="J79" s="38"/>
      <c r="K79" s="37"/>
    </row>
    <row r="80" spans="1:11" s="1" customFormat="1" x14ac:dyDescent="0.2">
      <c r="A80" s="150" t="s">
        <v>2</v>
      </c>
      <c r="B80" s="152" t="s">
        <v>29</v>
      </c>
      <c r="C80" s="152"/>
      <c r="D80" s="158" t="s">
        <v>52</v>
      </c>
      <c r="E80" s="159"/>
      <c r="F80" s="159"/>
      <c r="G80" s="160"/>
      <c r="H80" s="152" t="str">
        <f>+H55</f>
        <v>Variación Mar. 18/17</v>
      </c>
      <c r="I80" s="152"/>
      <c r="J80" s="152" t="str">
        <f>+J55</f>
        <v>Variación Ene - Mar. 18/17</v>
      </c>
      <c r="K80" s="152"/>
    </row>
    <row r="81" spans="1:11" s="1" customFormat="1" x14ac:dyDescent="0.2">
      <c r="A81" s="151"/>
      <c r="B81" s="18" t="s">
        <v>61</v>
      </c>
      <c r="C81" s="85" t="s">
        <v>62</v>
      </c>
      <c r="D81" s="86" t="s">
        <v>47</v>
      </c>
      <c r="E81" s="86" t="s">
        <v>59</v>
      </c>
      <c r="F81" s="86" t="s">
        <v>64</v>
      </c>
      <c r="G81" s="86" t="str">
        <f>+G56</f>
        <v xml:space="preserve"> Ene-Mar 18 (P)</v>
      </c>
      <c r="H81" s="47" t="s">
        <v>3</v>
      </c>
      <c r="I81" s="85" t="s">
        <v>4</v>
      </c>
      <c r="J81" s="47" t="s">
        <v>3</v>
      </c>
      <c r="K81" s="85" t="s">
        <v>4</v>
      </c>
    </row>
    <row r="82" spans="1:11" s="1" customFormat="1" x14ac:dyDescent="0.2">
      <c r="A82" s="21" t="s">
        <v>5</v>
      </c>
      <c r="B82" s="21">
        <v>0</v>
      </c>
      <c r="C82" s="83">
        <v>0</v>
      </c>
      <c r="D82" s="36">
        <v>0</v>
      </c>
      <c r="E82" s="36">
        <v>0</v>
      </c>
      <c r="F82" s="36">
        <v>120</v>
      </c>
      <c r="G82" s="11">
        <f>+D82+E82+F82</f>
        <v>120</v>
      </c>
      <c r="H82" s="24">
        <f>+F82-B82</f>
        <v>120</v>
      </c>
      <c r="I82" s="25" t="e">
        <f>+F82/B82-1</f>
        <v>#DIV/0!</v>
      </c>
      <c r="J82" s="51">
        <f>+G82-C82</f>
        <v>120</v>
      </c>
      <c r="K82" s="82" t="e">
        <f>+G82/C82-1</f>
        <v>#DIV/0!</v>
      </c>
    </row>
    <row r="83" spans="1:11" s="1" customFormat="1" x14ac:dyDescent="0.2">
      <c r="A83" s="21" t="s">
        <v>6</v>
      </c>
      <c r="B83" s="21">
        <v>46416.475100000003</v>
      </c>
      <c r="C83" s="21">
        <v>133277.18462000001</v>
      </c>
      <c r="D83" s="36">
        <v>19971.361809999999</v>
      </c>
      <c r="E83" s="36">
        <v>61851.387900000002</v>
      </c>
      <c r="F83" s="36">
        <v>61686.0959</v>
      </c>
      <c r="G83" s="11">
        <f t="shared" ref="G83:G93" si="15">+D83+E83+F83</f>
        <v>143508.84561000002</v>
      </c>
      <c r="H83" s="24">
        <f t="shared" ref="H83:H93" si="16">+F83-B83</f>
        <v>15269.620799999997</v>
      </c>
      <c r="I83" s="25">
        <f t="shared" ref="I83:I93" si="17">+F83/B83-1</f>
        <v>0.32896984889746617</v>
      </c>
      <c r="J83" s="51">
        <f t="shared" ref="J83:J93" si="18">+G83-C83</f>
        <v>10231.660990000004</v>
      </c>
      <c r="K83" s="82">
        <f t="shared" ref="K83:K93" si="19">+G83/C83-1</f>
        <v>7.6769786360452619E-2</v>
      </c>
    </row>
    <row r="84" spans="1:11" s="1" customFormat="1" x14ac:dyDescent="0.2">
      <c r="A84" s="21" t="s">
        <v>7</v>
      </c>
      <c r="B84" s="21">
        <v>17479.73446</v>
      </c>
      <c r="C84" s="21">
        <v>38395.461859999996</v>
      </c>
      <c r="D84" s="36">
        <v>10597.297</v>
      </c>
      <c r="E84" s="36">
        <v>8243.8582299999998</v>
      </c>
      <c r="F84" s="36">
        <v>5521.499890000001</v>
      </c>
      <c r="G84" s="11">
        <f t="shared" si="15"/>
        <v>24362.655120000003</v>
      </c>
      <c r="H84" s="24">
        <f t="shared" si="16"/>
        <v>-11958.234569999999</v>
      </c>
      <c r="I84" s="25">
        <f t="shared" si="17"/>
        <v>-0.68411992169359293</v>
      </c>
      <c r="J84" s="51">
        <f t="shared" si="18"/>
        <v>-14032.806739999993</v>
      </c>
      <c r="K84" s="82">
        <f t="shared" si="19"/>
        <v>-0.3654808683163473</v>
      </c>
    </row>
    <row r="85" spans="1:11" s="1" customFormat="1" x14ac:dyDescent="0.2">
      <c r="A85" s="21" t="s">
        <v>8</v>
      </c>
      <c r="B85" s="21">
        <v>33637.367060000004</v>
      </c>
      <c r="C85" s="21">
        <v>78031.265450000006</v>
      </c>
      <c r="D85" s="36">
        <v>22158.685730000001</v>
      </c>
      <c r="E85" s="36">
        <v>12940.062960000001</v>
      </c>
      <c r="F85" s="36">
        <v>20342.13709</v>
      </c>
      <c r="G85" s="11">
        <f t="shared" si="15"/>
        <v>55440.885779999997</v>
      </c>
      <c r="H85" s="24">
        <f t="shared" si="16"/>
        <v>-13295.229970000004</v>
      </c>
      <c r="I85" s="25">
        <f t="shared" si="17"/>
        <v>-0.39525180274320804</v>
      </c>
      <c r="J85" s="51">
        <f t="shared" si="18"/>
        <v>-22590.379670000009</v>
      </c>
      <c r="K85" s="82">
        <f t="shared" si="19"/>
        <v>-0.28950420757273532</v>
      </c>
    </row>
    <row r="86" spans="1:11" s="1" customFormat="1" x14ac:dyDescent="0.2">
      <c r="A86" s="21" t="s">
        <v>9</v>
      </c>
      <c r="B86" s="21">
        <v>1584.1216399999998</v>
      </c>
      <c r="C86" s="21">
        <v>7661.2598999999991</v>
      </c>
      <c r="D86" s="36">
        <v>4512.7725399999999</v>
      </c>
      <c r="E86" s="36">
        <v>1468.16931</v>
      </c>
      <c r="F86" s="36">
        <v>1843.0989099999999</v>
      </c>
      <c r="G86" s="11">
        <f t="shared" si="15"/>
        <v>7824.0407599999999</v>
      </c>
      <c r="H86" s="24">
        <f t="shared" si="16"/>
        <v>258.97727000000009</v>
      </c>
      <c r="I86" s="25">
        <f t="shared" si="17"/>
        <v>0.16348319690904556</v>
      </c>
      <c r="J86" s="51">
        <f t="shared" si="18"/>
        <v>162.78086000000076</v>
      </c>
      <c r="K86" s="82">
        <f t="shared" si="19"/>
        <v>2.1247270308634381E-2</v>
      </c>
    </row>
    <row r="87" spans="1:11" s="1" customFormat="1" x14ac:dyDescent="0.2">
      <c r="A87" s="21" t="s">
        <v>10</v>
      </c>
      <c r="B87" s="21">
        <v>202.14516</v>
      </c>
      <c r="C87" s="21">
        <v>1372.2132000000001</v>
      </c>
      <c r="D87" s="36">
        <v>256.41462999999999</v>
      </c>
      <c r="E87" s="36">
        <v>2854.0680000000002</v>
      </c>
      <c r="F87" s="36">
        <v>146.24456000000001</v>
      </c>
      <c r="G87" s="11">
        <f t="shared" si="15"/>
        <v>3256.7271900000005</v>
      </c>
      <c r="H87" s="24">
        <f t="shared" si="16"/>
        <v>-55.900599999999997</v>
      </c>
      <c r="I87" s="25">
        <f t="shared" si="17"/>
        <v>-0.27653692030024357</v>
      </c>
      <c r="J87" s="51">
        <f t="shared" si="18"/>
        <v>1884.5139900000004</v>
      </c>
      <c r="K87" s="82">
        <f t="shared" si="19"/>
        <v>1.3733390627637165</v>
      </c>
    </row>
    <row r="88" spans="1:11" s="1" customFormat="1" x14ac:dyDescent="0.2">
      <c r="A88" s="21" t="s">
        <v>11</v>
      </c>
      <c r="B88" s="21">
        <v>446386.37812000001</v>
      </c>
      <c r="C88" s="21">
        <v>1314015.80376</v>
      </c>
      <c r="D88" s="36">
        <v>388443.33767999994</v>
      </c>
      <c r="E88" s="36">
        <v>381914.48719000001</v>
      </c>
      <c r="F88" s="36">
        <v>417105.94988999999</v>
      </c>
      <c r="G88" s="11">
        <f t="shared" si="15"/>
        <v>1187463.7747599999</v>
      </c>
      <c r="H88" s="24">
        <f t="shared" si="16"/>
        <v>-29280.42823000002</v>
      </c>
      <c r="I88" s="25">
        <f t="shared" si="17"/>
        <v>-6.5594358755563742E-2</v>
      </c>
      <c r="J88" s="51">
        <f t="shared" si="18"/>
        <v>-126552.0290000001</v>
      </c>
      <c r="K88" s="82">
        <f t="shared" si="19"/>
        <v>-9.6309366019706077E-2</v>
      </c>
    </row>
    <row r="89" spans="1:11" s="1" customFormat="1" x14ac:dyDescent="0.2">
      <c r="A89" s="21" t="s">
        <v>12</v>
      </c>
      <c r="B89" s="21">
        <v>43431.147880000004</v>
      </c>
      <c r="C89" s="21">
        <v>133373.42313000001</v>
      </c>
      <c r="D89" s="36">
        <v>51549.59474</v>
      </c>
      <c r="E89" s="36">
        <v>64772.371719999996</v>
      </c>
      <c r="F89" s="36">
        <v>68256.231750000006</v>
      </c>
      <c r="G89" s="11">
        <f t="shared" si="15"/>
        <v>184578.19821</v>
      </c>
      <c r="H89" s="24">
        <f t="shared" si="16"/>
        <v>24825.083870000002</v>
      </c>
      <c r="I89" s="25">
        <f t="shared" si="17"/>
        <v>0.57159631006280454</v>
      </c>
      <c r="J89" s="51">
        <f t="shared" si="18"/>
        <v>51204.775079999992</v>
      </c>
      <c r="K89" s="82">
        <f t="shared" si="19"/>
        <v>0.38392037842569526</v>
      </c>
    </row>
    <row r="90" spans="1:11" s="1" customFormat="1" x14ac:dyDescent="0.2">
      <c r="A90" s="21" t="s">
        <v>13</v>
      </c>
      <c r="B90" s="21">
        <v>138411.87973000002</v>
      </c>
      <c r="C90" s="21">
        <v>367291.35242999997</v>
      </c>
      <c r="D90" s="36">
        <v>104813.46946000001</v>
      </c>
      <c r="E90" s="36">
        <v>94849.172739999995</v>
      </c>
      <c r="F90" s="36">
        <v>106513.88115</v>
      </c>
      <c r="G90" s="11">
        <f t="shared" si="15"/>
        <v>306176.52335000003</v>
      </c>
      <c r="H90" s="24">
        <f t="shared" si="16"/>
        <v>-31897.998580000014</v>
      </c>
      <c r="I90" s="25">
        <f t="shared" si="17"/>
        <v>-0.23045708679214116</v>
      </c>
      <c r="J90" s="51">
        <f t="shared" si="18"/>
        <v>-61114.829079999938</v>
      </c>
      <c r="K90" s="82">
        <f t="shared" si="19"/>
        <v>-0.16639332419798114</v>
      </c>
    </row>
    <row r="91" spans="1:11" s="1" customFormat="1" x14ac:dyDescent="0.2">
      <c r="A91" s="21" t="s">
        <v>14</v>
      </c>
      <c r="B91" s="21">
        <v>182127.99227000002</v>
      </c>
      <c r="C91" s="21">
        <v>469139.31718000001</v>
      </c>
      <c r="D91" s="36">
        <v>200077.08683000001</v>
      </c>
      <c r="E91" s="36">
        <v>82414.4755</v>
      </c>
      <c r="F91" s="36">
        <v>153307.14159000001</v>
      </c>
      <c r="G91" s="11">
        <f t="shared" si="15"/>
        <v>435798.70392</v>
      </c>
      <c r="H91" s="24">
        <f t="shared" si="16"/>
        <v>-28820.850680000003</v>
      </c>
      <c r="I91" s="25">
        <f t="shared" si="17"/>
        <v>-0.1582450359265688</v>
      </c>
      <c r="J91" s="51">
        <f t="shared" si="18"/>
        <v>-33340.613260000013</v>
      </c>
      <c r="K91" s="82">
        <f t="shared" si="19"/>
        <v>-7.106761688704899E-2</v>
      </c>
    </row>
    <row r="92" spans="1:11" s="1" customFormat="1" x14ac:dyDescent="0.2">
      <c r="A92" s="21" t="s">
        <v>15</v>
      </c>
      <c r="B92" s="21">
        <v>126018.48514</v>
      </c>
      <c r="C92" s="21">
        <v>337203.24802</v>
      </c>
      <c r="D92" s="36">
        <v>98988.594120000009</v>
      </c>
      <c r="E92" s="36">
        <v>98933.936849999998</v>
      </c>
      <c r="F92" s="36">
        <v>127375.75202</v>
      </c>
      <c r="G92" s="11">
        <f t="shared" si="15"/>
        <v>325298.28299000004</v>
      </c>
      <c r="H92" s="24">
        <f t="shared" si="16"/>
        <v>1357.2668799999956</v>
      </c>
      <c r="I92" s="25">
        <f t="shared" si="17"/>
        <v>1.0770379270089947E-2</v>
      </c>
      <c r="J92" s="51">
        <f t="shared" si="18"/>
        <v>-11904.965029999963</v>
      </c>
      <c r="K92" s="82">
        <f t="shared" si="19"/>
        <v>-3.5305012925895274E-2</v>
      </c>
    </row>
    <row r="93" spans="1:11" s="1" customFormat="1" x14ac:dyDescent="0.2">
      <c r="A93" s="18" t="s">
        <v>16</v>
      </c>
      <c r="B93" s="22">
        <v>1035695.72656</v>
      </c>
      <c r="C93" s="22">
        <v>2879760.5295500001</v>
      </c>
      <c r="D93" s="16">
        <v>901368.61453999998</v>
      </c>
      <c r="E93" s="16">
        <v>810241.99040000013</v>
      </c>
      <c r="F93" s="16">
        <v>962218.03275000001</v>
      </c>
      <c r="G93" s="11">
        <f t="shared" si="15"/>
        <v>2673828.6376900002</v>
      </c>
      <c r="H93" s="24">
        <f t="shared" si="16"/>
        <v>-73477.693809999968</v>
      </c>
      <c r="I93" s="25">
        <f t="shared" si="17"/>
        <v>-7.0945251511321361E-2</v>
      </c>
      <c r="J93" s="51">
        <f t="shared" si="18"/>
        <v>-205931.89185999986</v>
      </c>
      <c r="K93" s="82">
        <f t="shared" si="19"/>
        <v>-7.151007514231722E-2</v>
      </c>
    </row>
    <row r="94" spans="1:11" s="1" customFormat="1" x14ac:dyDescent="0.2">
      <c r="B94" s="5"/>
      <c r="C94" s="5"/>
      <c r="D94" s="4"/>
      <c r="E94" s="4"/>
      <c r="F94" s="4"/>
      <c r="G94" s="4"/>
      <c r="H94" s="8"/>
      <c r="J94" s="38"/>
      <c r="K94" s="37"/>
    </row>
    <row r="95" spans="1:11" s="1" customFormat="1" x14ac:dyDescent="0.2">
      <c r="A95" s="1" t="s">
        <v>17</v>
      </c>
      <c r="B95" s="5"/>
      <c r="C95" s="5"/>
      <c r="D95" s="4"/>
      <c r="E95" s="4"/>
      <c r="F95" s="4"/>
      <c r="G95" s="4"/>
      <c r="J95" s="38"/>
      <c r="K95" s="37"/>
    </row>
    <row r="96" spans="1:11" s="1" customFormat="1" x14ac:dyDescent="0.2">
      <c r="A96" s="1" t="s">
        <v>18</v>
      </c>
      <c r="B96" s="5"/>
      <c r="C96" s="5"/>
      <c r="D96" s="4"/>
      <c r="E96" s="4"/>
      <c r="F96" s="4"/>
      <c r="G96" s="4"/>
      <c r="J96" s="38"/>
      <c r="K96" s="37"/>
    </row>
    <row r="97" spans="1:12" s="1" customFormat="1" x14ac:dyDescent="0.2">
      <c r="A97" s="1" t="s">
        <v>19</v>
      </c>
      <c r="B97" s="5"/>
      <c r="C97" s="5"/>
      <c r="D97" s="4"/>
      <c r="E97" s="4"/>
      <c r="F97" s="4"/>
      <c r="G97" s="4"/>
      <c r="J97" s="38"/>
      <c r="K97" s="37"/>
    </row>
    <row r="100" spans="1:12" s="1" customFormat="1" x14ac:dyDescent="0.2">
      <c r="A100" s="149" t="s">
        <v>0</v>
      </c>
      <c r="B100" s="149"/>
      <c r="C100" s="149"/>
      <c r="D100" s="149"/>
      <c r="E100" s="149"/>
      <c r="F100" s="149"/>
      <c r="G100" s="149"/>
      <c r="H100" s="149"/>
      <c r="I100" s="149"/>
      <c r="J100" s="149"/>
      <c r="K100" s="149"/>
    </row>
    <row r="101" spans="1:12" s="1" customFormat="1" x14ac:dyDescent="0.2">
      <c r="A101" s="149" t="str">
        <f>+A3</f>
        <v>PERIODO: Marzo2017-2018</v>
      </c>
      <c r="B101" s="149"/>
      <c r="C101" s="149"/>
      <c r="D101" s="149"/>
      <c r="E101" s="149"/>
      <c r="F101" s="149"/>
      <c r="G101" s="149"/>
      <c r="H101" s="149"/>
      <c r="I101" s="149"/>
      <c r="J101" s="149"/>
      <c r="K101" s="149"/>
    </row>
    <row r="102" spans="1:12" s="1" customFormat="1" x14ac:dyDescent="0.2">
      <c r="A102" s="149" t="s">
        <v>1</v>
      </c>
      <c r="B102" s="149"/>
      <c r="C102" s="149"/>
      <c r="D102" s="149"/>
      <c r="E102" s="149"/>
      <c r="F102" s="149"/>
      <c r="G102" s="149"/>
      <c r="H102" s="149"/>
      <c r="I102" s="149"/>
      <c r="J102" s="149"/>
      <c r="K102" s="149"/>
    </row>
    <row r="103" spans="1:12" s="1" customFormat="1" x14ac:dyDescent="0.2">
      <c r="A103" s="84"/>
      <c r="B103" s="84"/>
      <c r="C103" s="84"/>
      <c r="D103" s="17"/>
      <c r="E103" s="17"/>
      <c r="F103" s="17"/>
      <c r="G103" s="17"/>
      <c r="H103" s="84"/>
      <c r="J103" s="38"/>
      <c r="K103" s="37"/>
    </row>
    <row r="104" spans="1:12" s="1" customFormat="1" x14ac:dyDescent="0.2">
      <c r="A104" s="150" t="s">
        <v>2</v>
      </c>
      <c r="B104" s="152" t="s">
        <v>30</v>
      </c>
      <c r="C104" s="152"/>
      <c r="D104" s="158" t="s">
        <v>53</v>
      </c>
      <c r="E104" s="159"/>
      <c r="F104" s="159"/>
      <c r="G104" s="160"/>
      <c r="H104" s="152" t="str">
        <f>+H80</f>
        <v>Variación Mar. 18/17</v>
      </c>
      <c r="I104" s="152"/>
      <c r="J104" s="152" t="str">
        <f>+J80</f>
        <v>Variación Ene - Mar. 18/17</v>
      </c>
      <c r="K104" s="152"/>
    </row>
    <row r="105" spans="1:12" s="1" customFormat="1" x14ac:dyDescent="0.2">
      <c r="A105" s="151"/>
      <c r="B105" s="18" t="s">
        <v>61</v>
      </c>
      <c r="C105" s="85" t="s">
        <v>62</v>
      </c>
      <c r="D105" s="86" t="s">
        <v>47</v>
      </c>
      <c r="E105" s="86" t="s">
        <v>59</v>
      </c>
      <c r="F105" s="86" t="s">
        <v>64</v>
      </c>
      <c r="G105" s="86" t="str">
        <f>+G81</f>
        <v xml:space="preserve"> Ene-Mar 18 (P)</v>
      </c>
      <c r="H105" s="47" t="s">
        <v>3</v>
      </c>
      <c r="I105" s="85" t="s">
        <v>4</v>
      </c>
      <c r="J105" s="47" t="s">
        <v>3</v>
      </c>
      <c r="K105" s="85" t="s">
        <v>4</v>
      </c>
    </row>
    <row r="106" spans="1:12" s="1" customFormat="1" x14ac:dyDescent="0.2">
      <c r="A106" s="21" t="s">
        <v>5</v>
      </c>
      <c r="B106" s="21">
        <v>2947.3657799999996</v>
      </c>
      <c r="C106" s="21">
        <v>17538.892509999998</v>
      </c>
      <c r="D106" s="36">
        <v>6250.6358399999999</v>
      </c>
      <c r="E106" s="36">
        <v>0</v>
      </c>
      <c r="F106" s="36">
        <v>0</v>
      </c>
      <c r="G106" s="11">
        <f>+D106+E106+F106</f>
        <v>6250.6358399999999</v>
      </c>
      <c r="H106" s="24">
        <f>+F106-B106</f>
        <v>-2947.3657799999996</v>
      </c>
      <c r="I106" s="25">
        <f>+F106/B106-1</f>
        <v>-1</v>
      </c>
      <c r="J106" s="51">
        <f>+G106-C106</f>
        <v>-11288.256669999999</v>
      </c>
      <c r="K106" s="82">
        <f>+G106/C106-1</f>
        <v>-0.64361285432155257</v>
      </c>
    </row>
    <row r="107" spans="1:12" s="1" customFormat="1" x14ac:dyDescent="0.2">
      <c r="A107" s="21" t="s">
        <v>6</v>
      </c>
      <c r="B107" s="21">
        <v>26355.29077</v>
      </c>
      <c r="C107" s="21">
        <v>44179.875849999997</v>
      </c>
      <c r="D107" s="36">
        <v>11789.689329999999</v>
      </c>
      <c r="E107" s="36">
        <v>23709.290379999999</v>
      </c>
      <c r="F107" s="36">
        <v>61634.190740000005</v>
      </c>
      <c r="G107" s="11">
        <f t="shared" ref="G107:G116" si="20">+D107+E107+F107</f>
        <v>97133.170450000005</v>
      </c>
      <c r="H107" s="24">
        <f t="shared" ref="H107:H117" si="21">+F107-B107</f>
        <v>35278.899970000006</v>
      </c>
      <c r="I107" s="25">
        <f t="shared" ref="I107:I117" si="22">+F107/B107-1</f>
        <v>1.3385889109657509</v>
      </c>
      <c r="J107" s="51">
        <f t="shared" ref="J107:J117" si="23">+G107-C107</f>
        <v>52953.294600000008</v>
      </c>
      <c r="K107" s="82">
        <f t="shared" ref="K107:K117" si="24">+G107/C107-1</f>
        <v>1.1985840517023547</v>
      </c>
    </row>
    <row r="108" spans="1:12" s="1" customFormat="1" x14ac:dyDescent="0.2">
      <c r="A108" s="21" t="s">
        <v>7</v>
      </c>
      <c r="B108" s="21">
        <v>4981.2657499999996</v>
      </c>
      <c r="C108" s="21">
        <v>11308.578669999999</v>
      </c>
      <c r="D108" s="36">
        <v>12964.22781</v>
      </c>
      <c r="E108" s="36">
        <v>2923.87779</v>
      </c>
      <c r="F108" s="36">
        <v>3148.9884999999999</v>
      </c>
      <c r="G108" s="11">
        <f t="shared" si="20"/>
        <v>19037.094100000002</v>
      </c>
      <c r="H108" s="24">
        <f t="shared" si="21"/>
        <v>-1832.2772499999996</v>
      </c>
      <c r="I108" s="25">
        <f t="shared" si="22"/>
        <v>-0.36783366757736224</v>
      </c>
      <c r="J108" s="51">
        <f t="shared" si="23"/>
        <v>7728.5154300000031</v>
      </c>
      <c r="K108" s="82">
        <f t="shared" si="24"/>
        <v>0.68342058321640553</v>
      </c>
      <c r="L108" s="43"/>
    </row>
    <row r="109" spans="1:12" s="1" customFormat="1" x14ac:dyDescent="0.2">
      <c r="A109" s="21" t="s">
        <v>8</v>
      </c>
      <c r="B109" s="21">
        <v>10637.37019</v>
      </c>
      <c r="C109" s="21">
        <v>30217.20089</v>
      </c>
      <c r="D109" s="36">
        <v>6921.0285100000001</v>
      </c>
      <c r="E109" s="36">
        <v>5443.1508700000004</v>
      </c>
      <c r="F109" s="36">
        <v>10566.69227</v>
      </c>
      <c r="G109" s="11">
        <f t="shared" si="20"/>
        <v>22930.871650000001</v>
      </c>
      <c r="H109" s="24">
        <f t="shared" si="21"/>
        <v>-70.677920000000086</v>
      </c>
      <c r="I109" s="25">
        <f t="shared" si="22"/>
        <v>-6.6443038775169105E-3</v>
      </c>
      <c r="J109" s="51">
        <f t="shared" si="23"/>
        <v>-7286.3292399999991</v>
      </c>
      <c r="K109" s="82">
        <f t="shared" si="24"/>
        <v>-0.24113183966061258</v>
      </c>
    </row>
    <row r="110" spans="1:12" s="1" customFormat="1" x14ac:dyDescent="0.2">
      <c r="A110" s="21" t="s">
        <v>9</v>
      </c>
      <c r="B110" s="21">
        <v>809.78701000000001</v>
      </c>
      <c r="C110" s="21">
        <v>8332.3261200000015</v>
      </c>
      <c r="D110" s="36">
        <v>2008.8166799999999</v>
      </c>
      <c r="E110" s="36">
        <v>2429.7234700000004</v>
      </c>
      <c r="F110" s="36">
        <v>2024.3949399999999</v>
      </c>
      <c r="G110" s="11">
        <f t="shared" si="20"/>
        <v>6462.9350900000009</v>
      </c>
      <c r="H110" s="24">
        <f t="shared" si="21"/>
        <v>1214.6079299999999</v>
      </c>
      <c r="I110" s="25">
        <f t="shared" si="22"/>
        <v>1.4999103653193941</v>
      </c>
      <c r="J110" s="51">
        <f t="shared" si="23"/>
        <v>-1869.3910300000007</v>
      </c>
      <c r="K110" s="82">
        <f t="shared" si="24"/>
        <v>-0.22435404028569161</v>
      </c>
    </row>
    <row r="111" spans="1:12" s="1" customFormat="1" x14ac:dyDescent="0.2">
      <c r="A111" s="21" t="s">
        <v>10</v>
      </c>
      <c r="B111" s="21">
        <v>66.209149999999994</v>
      </c>
      <c r="C111" s="21">
        <v>256.20915000000002</v>
      </c>
      <c r="D111" s="36">
        <v>32.863239999999998</v>
      </c>
      <c r="E111" s="36">
        <v>145.03</v>
      </c>
      <c r="F111" s="36">
        <v>500.03</v>
      </c>
      <c r="G111" s="11">
        <f t="shared" si="20"/>
        <v>677.92323999999996</v>
      </c>
      <c r="H111" s="24">
        <f t="shared" si="21"/>
        <v>433.82084999999995</v>
      </c>
      <c r="I111" s="25">
        <f t="shared" si="22"/>
        <v>6.5522794054900269</v>
      </c>
      <c r="J111" s="51">
        <f t="shared" si="23"/>
        <v>421.71408999999994</v>
      </c>
      <c r="K111" s="82">
        <f t="shared" si="24"/>
        <v>1.6459759145994588</v>
      </c>
    </row>
    <row r="112" spans="1:12" s="1" customFormat="1" x14ac:dyDescent="0.2">
      <c r="A112" s="21" t="s">
        <v>11</v>
      </c>
      <c r="B112" s="21">
        <v>425218.40720000002</v>
      </c>
      <c r="C112" s="21">
        <v>1151774.4245</v>
      </c>
      <c r="D112" s="36">
        <v>593692.54812000005</v>
      </c>
      <c r="E112" s="36">
        <v>465203.51175000001</v>
      </c>
      <c r="F112" s="36">
        <v>497304.65708000003</v>
      </c>
      <c r="G112" s="11">
        <f t="shared" si="20"/>
        <v>1556200.71695</v>
      </c>
      <c r="H112" s="24">
        <f t="shared" si="21"/>
        <v>72086.249880000018</v>
      </c>
      <c r="I112" s="25">
        <f t="shared" si="22"/>
        <v>0.16952758549348146</v>
      </c>
      <c r="J112" s="51">
        <f t="shared" si="23"/>
        <v>404426.29245000007</v>
      </c>
      <c r="K112" s="82">
        <f t="shared" si="24"/>
        <v>0.35113324610030894</v>
      </c>
    </row>
    <row r="113" spans="1:11" s="1" customFormat="1" x14ac:dyDescent="0.2">
      <c r="A113" s="21" t="s">
        <v>12</v>
      </c>
      <c r="B113" s="21">
        <v>156173.34653000001</v>
      </c>
      <c r="C113" s="21">
        <v>358951.12560000003</v>
      </c>
      <c r="D113" s="36">
        <v>203388.00075000001</v>
      </c>
      <c r="E113" s="36">
        <v>200006.56822999998</v>
      </c>
      <c r="F113" s="36">
        <v>233309.31406</v>
      </c>
      <c r="G113" s="11">
        <f t="shared" si="20"/>
        <v>636703.88303999999</v>
      </c>
      <c r="H113" s="24">
        <f t="shared" si="21"/>
        <v>77135.967529999994</v>
      </c>
      <c r="I113" s="25">
        <f t="shared" si="22"/>
        <v>0.49391249687527572</v>
      </c>
      <c r="J113" s="51">
        <f t="shared" si="23"/>
        <v>277752.75743999996</v>
      </c>
      <c r="K113" s="82">
        <f t="shared" si="24"/>
        <v>0.77378990517365276</v>
      </c>
    </row>
    <row r="114" spans="1:11" s="1" customFormat="1" x14ac:dyDescent="0.2">
      <c r="A114" s="21" t="s">
        <v>13</v>
      </c>
      <c r="B114" s="21">
        <v>74374.062160000001</v>
      </c>
      <c r="C114" s="21">
        <v>190481.66952</v>
      </c>
      <c r="D114" s="36">
        <v>55383.019210000006</v>
      </c>
      <c r="E114" s="36">
        <v>48167.140299999999</v>
      </c>
      <c r="F114" s="36">
        <v>47943.95046</v>
      </c>
      <c r="G114" s="11">
        <f t="shared" si="20"/>
        <v>151494.10996999999</v>
      </c>
      <c r="H114" s="24">
        <f t="shared" si="21"/>
        <v>-26430.111700000001</v>
      </c>
      <c r="I114" s="25">
        <f t="shared" si="22"/>
        <v>-0.35536732743118471</v>
      </c>
      <c r="J114" s="51">
        <f t="shared" si="23"/>
        <v>-38987.559550000005</v>
      </c>
      <c r="K114" s="82">
        <f t="shared" si="24"/>
        <v>-0.20467880005590999</v>
      </c>
    </row>
    <row r="115" spans="1:11" s="1" customFormat="1" x14ac:dyDescent="0.2">
      <c r="A115" s="21" t="s">
        <v>14</v>
      </c>
      <c r="B115" s="21">
        <v>113753.65714</v>
      </c>
      <c r="C115" s="21">
        <v>223085.25500999999</v>
      </c>
      <c r="D115" s="36">
        <v>38128.68838</v>
      </c>
      <c r="E115" s="36">
        <v>53400.386840000006</v>
      </c>
      <c r="F115" s="36">
        <v>69908.445950000008</v>
      </c>
      <c r="G115" s="11">
        <f t="shared" si="20"/>
        <v>161437.52117000002</v>
      </c>
      <c r="H115" s="24">
        <f t="shared" si="21"/>
        <v>-43845.211189999987</v>
      </c>
      <c r="I115" s="25">
        <f t="shared" si="22"/>
        <v>-0.38544001390687943</v>
      </c>
      <c r="J115" s="51">
        <f t="shared" si="23"/>
        <v>-61647.733839999972</v>
      </c>
      <c r="K115" s="82">
        <f t="shared" si="24"/>
        <v>-0.2763415889465064</v>
      </c>
    </row>
    <row r="116" spans="1:11" s="1" customFormat="1" x14ac:dyDescent="0.2">
      <c r="A116" s="21" t="s">
        <v>15</v>
      </c>
      <c r="B116" s="21">
        <v>93996.261679999996</v>
      </c>
      <c r="C116" s="21">
        <v>261540.59119000001</v>
      </c>
      <c r="D116" s="36">
        <v>76621.573820000005</v>
      </c>
      <c r="E116" s="36">
        <v>75637.055040000007</v>
      </c>
      <c r="F116" s="36">
        <v>102126.42606</v>
      </c>
      <c r="G116" s="11">
        <f t="shared" si="20"/>
        <v>254385.05492</v>
      </c>
      <c r="H116" s="24">
        <f t="shared" si="21"/>
        <v>8130.164380000002</v>
      </c>
      <c r="I116" s="25">
        <f t="shared" si="22"/>
        <v>8.6494550258586544E-2</v>
      </c>
      <c r="J116" s="51">
        <f t="shared" si="23"/>
        <v>-7155.5362700000114</v>
      </c>
      <c r="K116" s="82">
        <f t="shared" si="24"/>
        <v>-2.7359180605360689E-2</v>
      </c>
    </row>
    <row r="117" spans="1:11" s="1" customFormat="1" x14ac:dyDescent="0.2">
      <c r="A117" s="18" t="s">
        <v>16</v>
      </c>
      <c r="B117" s="22">
        <v>909313.02335999988</v>
      </c>
      <c r="C117" s="22">
        <v>2297666.1490099998</v>
      </c>
      <c r="D117" s="16">
        <v>1007181.09169</v>
      </c>
      <c r="E117" s="16">
        <v>877065.73466999992</v>
      </c>
      <c r="F117" s="16">
        <v>1028467.0900600002</v>
      </c>
      <c r="G117" s="11">
        <f>+D117+E117+F117</f>
        <v>2912713.9164200001</v>
      </c>
      <c r="H117" s="24">
        <f t="shared" si="21"/>
        <v>119154.06670000032</v>
      </c>
      <c r="I117" s="25">
        <f t="shared" si="22"/>
        <v>0.13103745755198193</v>
      </c>
      <c r="J117" s="51">
        <f t="shared" si="23"/>
        <v>615047.76741000032</v>
      </c>
      <c r="K117" s="82">
        <f t="shared" si="24"/>
        <v>0.26768369620408405</v>
      </c>
    </row>
    <row r="118" spans="1:11" s="1" customFormat="1" x14ac:dyDescent="0.2">
      <c r="B118" s="5"/>
      <c r="C118" s="5"/>
      <c r="D118" s="4"/>
      <c r="E118" s="4"/>
      <c r="F118" s="4"/>
      <c r="G118" s="4"/>
      <c r="J118" s="38"/>
      <c r="K118" s="37"/>
    </row>
    <row r="119" spans="1:11" s="1" customFormat="1" x14ac:dyDescent="0.2">
      <c r="A119" s="1" t="s">
        <v>17</v>
      </c>
      <c r="B119" s="5"/>
      <c r="C119" s="5"/>
      <c r="D119" s="4"/>
      <c r="E119" s="4"/>
      <c r="F119" s="4"/>
      <c r="G119" s="4"/>
      <c r="J119" s="38"/>
      <c r="K119" s="37"/>
    </row>
    <row r="120" spans="1:11" s="1" customFormat="1" x14ac:dyDescent="0.2">
      <c r="A120" s="1" t="s">
        <v>18</v>
      </c>
      <c r="B120" s="5"/>
      <c r="C120" s="5"/>
      <c r="D120" s="4"/>
      <c r="E120" s="15"/>
      <c r="F120" s="15"/>
      <c r="G120" s="4"/>
      <c r="H120" s="9"/>
      <c r="J120" s="38"/>
      <c r="K120" s="37"/>
    </row>
    <row r="121" spans="1:11" s="1" customFormat="1" x14ac:dyDescent="0.2">
      <c r="A121" s="1" t="s">
        <v>19</v>
      </c>
      <c r="B121" s="5"/>
      <c r="C121" s="5"/>
      <c r="D121" s="4"/>
      <c r="E121" s="4"/>
      <c r="F121" s="4"/>
      <c r="G121" s="4"/>
      <c r="J121" s="38"/>
      <c r="K121" s="37"/>
    </row>
  </sheetData>
  <mergeCells count="40">
    <mergeCell ref="A2:K2"/>
    <mergeCell ref="A3:K3"/>
    <mergeCell ref="A4:K4"/>
    <mergeCell ref="A6:A7"/>
    <mergeCell ref="B6:C6"/>
    <mergeCell ref="D6:G6"/>
    <mergeCell ref="H6:I6"/>
    <mergeCell ref="J6:K6"/>
    <mergeCell ref="A27:K27"/>
    <mergeCell ref="A28:K28"/>
    <mergeCell ref="A29:K29"/>
    <mergeCell ref="A31:A32"/>
    <mergeCell ref="B31:C31"/>
    <mergeCell ref="D31:G31"/>
    <mergeCell ref="H31:I31"/>
    <mergeCell ref="J31:K31"/>
    <mergeCell ref="A51:K51"/>
    <mergeCell ref="A52:K52"/>
    <mergeCell ref="A53:K53"/>
    <mergeCell ref="A55:A56"/>
    <mergeCell ref="B55:C55"/>
    <mergeCell ref="D55:G55"/>
    <mergeCell ref="H55:I55"/>
    <mergeCell ref="J55:K55"/>
    <mergeCell ref="A76:K76"/>
    <mergeCell ref="A77:K77"/>
    <mergeCell ref="A78:K78"/>
    <mergeCell ref="A80:A81"/>
    <mergeCell ref="B80:C80"/>
    <mergeCell ref="D80:G80"/>
    <mergeCell ref="H80:I80"/>
    <mergeCell ref="J80:K80"/>
    <mergeCell ref="A100:K100"/>
    <mergeCell ref="A101:K101"/>
    <mergeCell ref="A102:K102"/>
    <mergeCell ref="A104:A105"/>
    <mergeCell ref="B104:C104"/>
    <mergeCell ref="D104:G104"/>
    <mergeCell ref="H104:I104"/>
    <mergeCell ref="J104:K10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1"/>
  <sheetViews>
    <sheetView topLeftCell="D1" workbookViewId="0">
      <selection activeCell="D30" sqref="D30"/>
    </sheetView>
  </sheetViews>
  <sheetFormatPr baseColWidth="10" defaultRowHeight="11.25" x14ac:dyDescent="0.2"/>
  <cols>
    <col min="1" max="1" width="23.85546875" style="10" customWidth="1"/>
    <col min="2" max="2" width="13.5703125" style="10" customWidth="1"/>
    <col min="3" max="3" width="12.5703125" style="10" customWidth="1"/>
    <col min="4" max="4" width="12.7109375" style="14" customWidth="1"/>
    <col min="5" max="7" width="11.7109375" style="14" customWidth="1"/>
    <col min="8" max="8" width="12" style="14" customWidth="1"/>
    <col min="9" max="9" width="12.42578125" style="10" customWidth="1"/>
    <col min="10" max="10" width="12.5703125" style="10" customWidth="1"/>
    <col min="11" max="11" width="13" style="39" customWidth="1"/>
    <col min="12" max="12" width="11.42578125" style="40"/>
    <col min="13" max="16384" width="11.42578125" style="10"/>
  </cols>
  <sheetData>
    <row r="2" spans="1:14" s="1" customFormat="1" x14ac:dyDescent="0.2">
      <c r="A2" s="149" t="s">
        <v>0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</row>
    <row r="3" spans="1:14" s="1" customFormat="1" x14ac:dyDescent="0.2">
      <c r="A3" s="149" t="s">
        <v>68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</row>
    <row r="4" spans="1:14" s="1" customFormat="1" x14ac:dyDescent="0.2">
      <c r="A4" s="149" t="s">
        <v>1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</row>
    <row r="5" spans="1:14" s="1" customFormat="1" x14ac:dyDescent="0.2">
      <c r="A5" s="87"/>
      <c r="B5" s="87"/>
      <c r="C5" s="87"/>
      <c r="D5" s="17"/>
      <c r="E5" s="17"/>
      <c r="F5" s="17"/>
      <c r="G5" s="17"/>
      <c r="H5" s="17"/>
      <c r="I5" s="87"/>
      <c r="J5" s="87"/>
      <c r="K5" s="38"/>
      <c r="L5" s="37"/>
    </row>
    <row r="6" spans="1:14" s="1" customFormat="1" x14ac:dyDescent="0.2">
      <c r="A6" s="150" t="s">
        <v>2</v>
      </c>
      <c r="B6" s="152" t="s">
        <v>26</v>
      </c>
      <c r="C6" s="152"/>
      <c r="D6" s="158" t="s">
        <v>48</v>
      </c>
      <c r="E6" s="159"/>
      <c r="F6" s="159"/>
      <c r="G6" s="159"/>
      <c r="H6" s="160"/>
      <c r="I6" s="152" t="s">
        <v>72</v>
      </c>
      <c r="J6" s="152"/>
      <c r="K6" s="152" t="s">
        <v>74</v>
      </c>
      <c r="L6" s="152"/>
    </row>
    <row r="7" spans="1:14" s="1" customFormat="1" x14ac:dyDescent="0.2">
      <c r="A7" s="151"/>
      <c r="B7" s="18" t="s">
        <v>69</v>
      </c>
      <c r="C7" s="88" t="s">
        <v>70</v>
      </c>
      <c r="D7" s="89" t="s">
        <v>47</v>
      </c>
      <c r="E7" s="89" t="s">
        <v>59</v>
      </c>
      <c r="F7" s="89" t="s">
        <v>64</v>
      </c>
      <c r="G7" s="89" t="s">
        <v>73</v>
      </c>
      <c r="H7" s="89" t="s">
        <v>71</v>
      </c>
      <c r="I7" s="47" t="s">
        <v>3</v>
      </c>
      <c r="J7" s="88" t="s">
        <v>4</v>
      </c>
      <c r="K7" s="47" t="s">
        <v>3</v>
      </c>
      <c r="L7" s="88" t="s">
        <v>4</v>
      </c>
    </row>
    <row r="8" spans="1:14" s="1" customFormat="1" x14ac:dyDescent="0.2">
      <c r="A8" s="21" t="s">
        <v>5</v>
      </c>
      <c r="B8" s="23">
        <v>27919.308550000002</v>
      </c>
      <c r="C8" s="11">
        <v>46039.697390000001</v>
      </c>
      <c r="D8" s="11">
        <v>6250.6358399999999</v>
      </c>
      <c r="E8" s="11">
        <v>0</v>
      </c>
      <c r="F8" s="11">
        <v>170321.55650999999</v>
      </c>
      <c r="G8" s="11">
        <v>10198.638220000001</v>
      </c>
      <c r="H8" s="11">
        <f>+SUM(D8:G8)</f>
        <v>186770.83056999999</v>
      </c>
      <c r="I8" s="24">
        <f>+G8-B8</f>
        <v>-17720.670330000001</v>
      </c>
      <c r="J8" s="25">
        <f>+G8/B8-1</f>
        <v>-0.63471021491325574</v>
      </c>
      <c r="K8" s="51">
        <f>+H8-C8</f>
        <v>140731.13318</v>
      </c>
      <c r="L8" s="82">
        <f>+H8/C8-1</f>
        <v>3.0567345390625293</v>
      </c>
      <c r="M8" s="9"/>
      <c r="N8" s="9"/>
    </row>
    <row r="9" spans="1:14" s="1" customFormat="1" x14ac:dyDescent="0.2">
      <c r="A9" s="21" t="s">
        <v>6</v>
      </c>
      <c r="B9" s="23">
        <v>36705.152370000003</v>
      </c>
      <c r="C9" s="11">
        <v>224362.22284</v>
      </c>
      <c r="D9" s="11">
        <v>32861.051140000003</v>
      </c>
      <c r="E9" s="11">
        <v>85560.678280000007</v>
      </c>
      <c r="F9" s="11">
        <v>124420.28664000001</v>
      </c>
      <c r="G9" s="11">
        <v>387859.2635</v>
      </c>
      <c r="H9" s="11">
        <f t="shared" ref="H9:H18" si="0">+SUM(D9:G9)</f>
        <v>630701.27956000005</v>
      </c>
      <c r="I9" s="24">
        <f t="shared" ref="I9:I19" si="1">+G9-B9</f>
        <v>351154.11112999998</v>
      </c>
      <c r="J9" s="25">
        <f t="shared" ref="J9:J19" si="2">+G9/B9-1</f>
        <v>9.56688880052182</v>
      </c>
      <c r="K9" s="51">
        <f t="shared" ref="K9:K19" si="3">+H9-C9</f>
        <v>406339.05672000005</v>
      </c>
      <c r="L9" s="82">
        <f t="shared" ref="L9:L19" si="4">+H9/C9-1</f>
        <v>1.8110850016393965</v>
      </c>
      <c r="M9" s="9"/>
      <c r="N9" s="9"/>
    </row>
    <row r="10" spans="1:14" s="1" customFormat="1" x14ac:dyDescent="0.2">
      <c r="A10" s="21" t="s">
        <v>7</v>
      </c>
      <c r="B10" s="23">
        <v>14428.913060000001</v>
      </c>
      <c r="C10" s="11">
        <v>78797.93406</v>
      </c>
      <c r="D10" s="11">
        <v>26886.793420000002</v>
      </c>
      <c r="E10" s="11">
        <v>15769.36759</v>
      </c>
      <c r="F10" s="11">
        <v>11776.734390000001</v>
      </c>
      <c r="G10" s="11">
        <v>22876.497620000002</v>
      </c>
      <c r="H10" s="11">
        <f t="shared" si="0"/>
        <v>77309.393020000018</v>
      </c>
      <c r="I10" s="24">
        <f t="shared" si="1"/>
        <v>8447.5845600000011</v>
      </c>
      <c r="J10" s="25">
        <f t="shared" si="2"/>
        <v>0.58546229538373851</v>
      </c>
      <c r="K10" s="51">
        <f t="shared" si="3"/>
        <v>-1488.5410399999819</v>
      </c>
      <c r="L10" s="82">
        <f t="shared" si="4"/>
        <v>-1.8890609985618978E-2</v>
      </c>
      <c r="M10" s="9"/>
      <c r="N10" s="9"/>
    </row>
    <row r="11" spans="1:14" s="1" customFormat="1" x14ac:dyDescent="0.2">
      <c r="A11" s="21" t="s">
        <v>8</v>
      </c>
      <c r="B11" s="23">
        <v>42774.118640000001</v>
      </c>
      <c r="C11" s="11">
        <v>192044.01918999999</v>
      </c>
      <c r="D11" s="11">
        <v>43564.270120000008</v>
      </c>
      <c r="E11" s="11">
        <v>29857.227700000003</v>
      </c>
      <c r="F11" s="11">
        <v>42809.18735</v>
      </c>
      <c r="G11" s="11">
        <v>53862.198850000001</v>
      </c>
      <c r="H11" s="11">
        <f t="shared" si="0"/>
        <v>170092.88402</v>
      </c>
      <c r="I11" s="24">
        <f t="shared" si="1"/>
        <v>11088.08021</v>
      </c>
      <c r="J11" s="25">
        <f t="shared" si="2"/>
        <v>0.25922404861969595</v>
      </c>
      <c r="K11" s="51">
        <f t="shared" si="3"/>
        <v>-21951.135169999994</v>
      </c>
      <c r="L11" s="82">
        <f t="shared" si="4"/>
        <v>-0.11430262323494955</v>
      </c>
      <c r="M11" s="9"/>
      <c r="N11" s="9"/>
    </row>
    <row r="12" spans="1:14" s="1" customFormat="1" x14ac:dyDescent="0.2">
      <c r="A12" s="21" t="s">
        <v>9</v>
      </c>
      <c r="B12" s="23">
        <v>4035.24604</v>
      </c>
      <c r="C12" s="11">
        <v>20028.832060000001</v>
      </c>
      <c r="D12" s="11">
        <v>6521.5892199999998</v>
      </c>
      <c r="E12" s="11">
        <v>3897.8927800000001</v>
      </c>
      <c r="F12" s="11">
        <v>3867.4938499999998</v>
      </c>
      <c r="G12" s="11">
        <v>1584.4970800000001</v>
      </c>
      <c r="H12" s="11">
        <f t="shared" si="0"/>
        <v>15871.47293</v>
      </c>
      <c r="I12" s="24">
        <f t="shared" si="1"/>
        <v>-2450.7489599999999</v>
      </c>
      <c r="J12" s="25">
        <f t="shared" si="2"/>
        <v>-0.60733569544621868</v>
      </c>
      <c r="K12" s="51">
        <f t="shared" si="3"/>
        <v>-4157.3591300000007</v>
      </c>
      <c r="L12" s="82">
        <f t="shared" si="4"/>
        <v>-0.20756872480361699</v>
      </c>
      <c r="M12" s="9"/>
      <c r="N12" s="9"/>
    </row>
    <row r="13" spans="1:14" s="1" customFormat="1" x14ac:dyDescent="0.2">
      <c r="A13" s="21" t="s">
        <v>10</v>
      </c>
      <c r="B13" s="23">
        <v>1611.6666400000001</v>
      </c>
      <c r="C13" s="11">
        <v>3240.0889900000002</v>
      </c>
      <c r="D13" s="11">
        <v>289.27787000000001</v>
      </c>
      <c r="E13" s="11">
        <v>2999.098</v>
      </c>
      <c r="F13" s="11">
        <v>646.27456000000006</v>
      </c>
      <c r="G13" s="11">
        <v>3511.1506900000004</v>
      </c>
      <c r="H13" s="11">
        <f t="shared" si="0"/>
        <v>7445.8011200000001</v>
      </c>
      <c r="I13" s="24">
        <f t="shared" si="1"/>
        <v>1899.4840500000003</v>
      </c>
      <c r="J13" s="25">
        <f t="shared" si="2"/>
        <v>1.1785837113312714</v>
      </c>
      <c r="K13" s="51">
        <f t="shared" si="3"/>
        <v>4205.7121299999999</v>
      </c>
      <c r="L13" s="82">
        <f t="shared" si="4"/>
        <v>1.2980236478011054</v>
      </c>
      <c r="M13" s="9"/>
      <c r="N13" s="9"/>
    </row>
    <row r="14" spans="1:14" s="1" customFormat="1" x14ac:dyDescent="0.2">
      <c r="A14" s="21" t="s">
        <v>11</v>
      </c>
      <c r="B14" s="23">
        <v>778097.96759999997</v>
      </c>
      <c r="C14" s="11">
        <v>3366334.88154</v>
      </c>
      <c r="D14" s="11">
        <v>991915.07775000005</v>
      </c>
      <c r="E14" s="11">
        <v>853773.89933000004</v>
      </c>
      <c r="F14" s="11">
        <v>917251.27511000005</v>
      </c>
      <c r="G14" s="11">
        <v>880399.30666999996</v>
      </c>
      <c r="H14" s="11">
        <f t="shared" si="0"/>
        <v>3643339.5588600002</v>
      </c>
      <c r="I14" s="24">
        <f t="shared" si="1"/>
        <v>102301.33906999999</v>
      </c>
      <c r="J14" s="25">
        <f t="shared" si="2"/>
        <v>0.13147616795034534</v>
      </c>
      <c r="K14" s="51">
        <f t="shared" si="3"/>
        <v>277004.67732000025</v>
      </c>
      <c r="L14" s="82">
        <f t="shared" si="4"/>
        <v>8.2286726385723874E-2</v>
      </c>
      <c r="M14" s="9"/>
      <c r="N14" s="9"/>
    </row>
    <row r="15" spans="1:14" s="1" customFormat="1" x14ac:dyDescent="0.2">
      <c r="A15" s="21" t="s">
        <v>12</v>
      </c>
      <c r="B15" s="23">
        <v>365311.11631999991</v>
      </c>
      <c r="C15" s="11">
        <v>1113122.66683</v>
      </c>
      <c r="D15" s="11">
        <v>280349.67566000001</v>
      </c>
      <c r="E15" s="11">
        <v>323200.42140999995</v>
      </c>
      <c r="F15" s="11">
        <v>341959.32193999999</v>
      </c>
      <c r="G15" s="11">
        <v>303871.33487999992</v>
      </c>
      <c r="H15" s="11">
        <f t="shared" si="0"/>
        <v>1249380.7538899998</v>
      </c>
      <c r="I15" s="24">
        <f t="shared" si="1"/>
        <v>-61439.781439999992</v>
      </c>
      <c r="J15" s="25">
        <f t="shared" si="2"/>
        <v>-0.16818481205532454</v>
      </c>
      <c r="K15" s="51">
        <f t="shared" si="3"/>
        <v>136258.08705999982</v>
      </c>
      <c r="L15" s="82">
        <f t="shared" si="4"/>
        <v>0.12241066606615925</v>
      </c>
      <c r="M15" s="9"/>
      <c r="N15" s="9"/>
    </row>
    <row r="16" spans="1:14" s="1" customFormat="1" x14ac:dyDescent="0.2">
      <c r="A16" s="21" t="s">
        <v>13</v>
      </c>
      <c r="B16" s="23">
        <v>163463.83067000002</v>
      </c>
      <c r="C16" s="11">
        <v>810269.61794000003</v>
      </c>
      <c r="D16" s="11">
        <v>199940.23550000001</v>
      </c>
      <c r="E16" s="11">
        <v>176069.30187999998</v>
      </c>
      <c r="F16" s="11">
        <v>191276.84687000001</v>
      </c>
      <c r="G16" s="11">
        <v>213565.69193</v>
      </c>
      <c r="H16" s="11">
        <f t="shared" si="0"/>
        <v>780852.07617999997</v>
      </c>
      <c r="I16" s="24">
        <f t="shared" si="1"/>
        <v>50101.861259999976</v>
      </c>
      <c r="J16" s="25">
        <f t="shared" si="2"/>
        <v>0.30650120613620868</v>
      </c>
      <c r="K16" s="51">
        <f t="shared" si="3"/>
        <v>-29417.541760000051</v>
      </c>
      <c r="L16" s="82">
        <f t="shared" si="4"/>
        <v>-3.6305867958853155E-2</v>
      </c>
      <c r="M16" s="9"/>
      <c r="N16" s="9"/>
    </row>
    <row r="17" spans="1:14" s="1" customFormat="1" x14ac:dyDescent="0.2">
      <c r="A17" s="21" t="s">
        <v>14</v>
      </c>
      <c r="B17" s="23">
        <v>239169.94832</v>
      </c>
      <c r="C17" s="11">
        <v>936474.1717699999</v>
      </c>
      <c r="D17" s="11">
        <v>239842.67751000001</v>
      </c>
      <c r="E17" s="11">
        <v>137470.67965000001</v>
      </c>
      <c r="F17" s="11">
        <v>229439.37804000001</v>
      </c>
      <c r="G17" s="11">
        <v>200323.88247000004</v>
      </c>
      <c r="H17" s="11">
        <f t="shared" si="0"/>
        <v>807076.61767000007</v>
      </c>
      <c r="I17" s="24">
        <f t="shared" si="1"/>
        <v>-38846.065849999955</v>
      </c>
      <c r="J17" s="25">
        <f t="shared" si="2"/>
        <v>-0.16242034638074787</v>
      </c>
      <c r="K17" s="51">
        <f t="shared" si="3"/>
        <v>-129397.55409999983</v>
      </c>
      <c r="L17" s="82">
        <f t="shared" si="4"/>
        <v>-0.13817525138512865</v>
      </c>
      <c r="M17" s="9"/>
      <c r="N17" s="9"/>
    </row>
    <row r="18" spans="1:14" s="1" customFormat="1" x14ac:dyDescent="0.2">
      <c r="A18" s="21" t="s">
        <v>15</v>
      </c>
      <c r="B18" s="23">
        <v>232468.25372000004</v>
      </c>
      <c r="C18" s="11">
        <v>936747.81586000009</v>
      </c>
      <c r="D18" s="11">
        <v>208837.62628</v>
      </c>
      <c r="E18" s="11">
        <v>207395.99909999999</v>
      </c>
      <c r="F18" s="11">
        <v>267222.20399999997</v>
      </c>
      <c r="G18" s="11">
        <v>247050.21326999998</v>
      </c>
      <c r="H18" s="11">
        <f t="shared" si="0"/>
        <v>930506.04264999996</v>
      </c>
      <c r="I18" s="24">
        <f t="shared" si="1"/>
        <v>14581.959549999941</v>
      </c>
      <c r="J18" s="25">
        <f t="shared" si="2"/>
        <v>6.2726670487934344E-2</v>
      </c>
      <c r="K18" s="51">
        <f t="shared" si="3"/>
        <v>-6241.7732100001303</v>
      </c>
      <c r="L18" s="82">
        <f t="shared" si="4"/>
        <v>-6.6632375377034814E-3</v>
      </c>
      <c r="M18" s="9"/>
      <c r="N18" s="9"/>
    </row>
    <row r="19" spans="1:14" s="13" customFormat="1" x14ac:dyDescent="0.2">
      <c r="A19" s="18" t="s">
        <v>16</v>
      </c>
      <c r="B19" s="26">
        <v>1905985.52193</v>
      </c>
      <c r="C19" s="12">
        <v>7727461.9484700002</v>
      </c>
      <c r="D19" s="12">
        <v>2037258.9103100002</v>
      </c>
      <c r="E19" s="12">
        <v>1835994.5657200003</v>
      </c>
      <c r="F19" s="12">
        <v>2300990.55926</v>
      </c>
      <c r="G19" s="12">
        <v>2325102.6751800003</v>
      </c>
      <c r="H19" s="11">
        <f>+SUM(D19:G19)</f>
        <v>8499346.7104700021</v>
      </c>
      <c r="I19" s="24">
        <f t="shared" si="1"/>
        <v>419117.15325000021</v>
      </c>
      <c r="J19" s="25">
        <f t="shared" si="2"/>
        <v>0.21989524496786439</v>
      </c>
      <c r="K19" s="51">
        <f t="shared" si="3"/>
        <v>771884.76200000197</v>
      </c>
      <c r="L19" s="82">
        <f t="shared" si="4"/>
        <v>9.9888523184877176E-2</v>
      </c>
      <c r="M19" s="9"/>
      <c r="N19" s="9"/>
    </row>
    <row r="20" spans="1:14" s="1" customFormat="1" x14ac:dyDescent="0.2">
      <c r="B20" s="3"/>
      <c r="C20" s="3"/>
      <c r="D20" s="4"/>
      <c r="E20" s="4"/>
      <c r="F20" s="4"/>
      <c r="G20" s="4"/>
      <c r="H20" s="4"/>
      <c r="K20" s="38"/>
      <c r="L20" s="37"/>
      <c r="M20" s="9"/>
      <c r="N20" s="9"/>
    </row>
    <row r="21" spans="1:14" s="1" customFormat="1" x14ac:dyDescent="0.2">
      <c r="A21" s="1" t="s">
        <v>17</v>
      </c>
      <c r="B21" s="5"/>
      <c r="C21" s="5"/>
      <c r="D21" s="4"/>
      <c r="E21" s="4"/>
      <c r="F21" s="15"/>
      <c r="G21" s="15"/>
      <c r="H21" s="15"/>
      <c r="I21" s="9"/>
      <c r="K21" s="9"/>
      <c r="L21" s="37"/>
      <c r="M21" s="9"/>
      <c r="N21" s="9"/>
    </row>
    <row r="22" spans="1:14" s="1" customFormat="1" x14ac:dyDescent="0.2">
      <c r="A22" s="1" t="s">
        <v>18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9"/>
      <c r="N22" s="9"/>
    </row>
    <row r="23" spans="1:14" s="1" customFormat="1" x14ac:dyDescent="0.2">
      <c r="A23" s="1" t="s">
        <v>19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9"/>
    </row>
    <row r="24" spans="1:14" s="1" customFormat="1" x14ac:dyDescent="0.2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</row>
    <row r="25" spans="1:14" x14ac:dyDescent="0.2">
      <c r="A25" s="49"/>
      <c r="B25" s="49"/>
      <c r="C25" s="49"/>
      <c r="D25" s="49"/>
      <c r="E25" s="49"/>
      <c r="F25" s="49"/>
      <c r="G25" s="49"/>
      <c r="H25" s="49"/>
      <c r="I25" s="49"/>
      <c r="J25" s="49"/>
    </row>
    <row r="26" spans="1:14" x14ac:dyDescent="0.2">
      <c r="A26" s="49"/>
      <c r="B26" s="49"/>
      <c r="C26" s="49"/>
      <c r="D26" s="49"/>
      <c r="E26" s="49"/>
      <c r="F26" s="49"/>
      <c r="G26" s="49"/>
      <c r="H26" s="49"/>
      <c r="I26" s="49"/>
      <c r="J26" s="49"/>
    </row>
    <row r="27" spans="1:14" s="1" customFormat="1" x14ac:dyDescent="0.2">
      <c r="A27" s="149" t="s">
        <v>0</v>
      </c>
      <c r="B27" s="149"/>
      <c r="C27" s="149"/>
      <c r="D27" s="149"/>
      <c r="E27" s="149"/>
      <c r="F27" s="149"/>
      <c r="G27" s="149"/>
      <c r="H27" s="149"/>
      <c r="I27" s="149"/>
      <c r="J27" s="149"/>
      <c r="K27" s="149"/>
      <c r="L27" s="149"/>
    </row>
    <row r="28" spans="1:14" s="1" customFormat="1" x14ac:dyDescent="0.2">
      <c r="A28" s="149" t="str">
        <f>+A3</f>
        <v>PERIODO: Abril 2017-2018</v>
      </c>
      <c r="B28" s="149"/>
      <c r="C28" s="149"/>
      <c r="D28" s="149"/>
      <c r="E28" s="149"/>
      <c r="F28" s="149"/>
      <c r="G28" s="149"/>
      <c r="H28" s="149"/>
      <c r="I28" s="149"/>
      <c r="J28" s="149"/>
      <c r="K28" s="149"/>
      <c r="L28" s="149"/>
    </row>
    <row r="29" spans="1:14" s="1" customFormat="1" x14ac:dyDescent="0.2">
      <c r="A29" s="149" t="s">
        <v>1</v>
      </c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49"/>
    </row>
    <row r="30" spans="1:14" s="1" customFormat="1" x14ac:dyDescent="0.2">
      <c r="A30" s="87"/>
      <c r="B30" s="87"/>
      <c r="C30" s="87"/>
      <c r="D30" s="17"/>
      <c r="E30" s="17"/>
      <c r="F30" s="17"/>
      <c r="G30" s="17"/>
      <c r="H30" s="17"/>
      <c r="I30" s="87"/>
      <c r="K30" s="38"/>
      <c r="L30" s="37"/>
    </row>
    <row r="31" spans="1:14" s="1" customFormat="1" x14ac:dyDescent="0.2">
      <c r="A31" s="150" t="s">
        <v>2</v>
      </c>
      <c r="B31" s="152" t="s">
        <v>27</v>
      </c>
      <c r="C31" s="152"/>
      <c r="D31" s="158" t="s">
        <v>50</v>
      </c>
      <c r="E31" s="159"/>
      <c r="F31" s="159"/>
      <c r="G31" s="159"/>
      <c r="H31" s="160"/>
      <c r="I31" s="152" t="str">
        <f>+I6</f>
        <v>Variación Abr. 18/17</v>
      </c>
      <c r="J31" s="152"/>
      <c r="K31" s="152" t="str">
        <f>+K6</f>
        <v>Variación Ene - Abr. 18/17</v>
      </c>
      <c r="L31" s="152"/>
    </row>
    <row r="32" spans="1:14" s="1" customFormat="1" x14ac:dyDescent="0.2">
      <c r="A32" s="151"/>
      <c r="B32" s="18" t="str">
        <f>+B7</f>
        <v>Abr. 17 (R)</v>
      </c>
      <c r="C32" s="18" t="str">
        <f>+C7</f>
        <v>Ene- Abr.17(R)</v>
      </c>
      <c r="D32" s="89" t="s">
        <v>47</v>
      </c>
      <c r="E32" s="89" t="s">
        <v>59</v>
      </c>
      <c r="F32" s="89" t="s">
        <v>64</v>
      </c>
      <c r="G32" s="89" t="s">
        <v>73</v>
      </c>
      <c r="H32" s="89" t="str">
        <f>+H7</f>
        <v xml:space="preserve"> Ene-Abr. 18 (P)</v>
      </c>
      <c r="I32" s="47" t="s">
        <v>3</v>
      </c>
      <c r="J32" s="88" t="s">
        <v>4</v>
      </c>
      <c r="K32" s="47" t="s">
        <v>3</v>
      </c>
      <c r="L32" s="88" t="s">
        <v>4</v>
      </c>
    </row>
    <row r="33" spans="1:12" s="1" customFormat="1" x14ac:dyDescent="0.2">
      <c r="A33" s="21" t="s">
        <v>5</v>
      </c>
      <c r="B33" s="11">
        <v>4487.7101600000005</v>
      </c>
      <c r="C33" s="11">
        <v>5069.2064900000005</v>
      </c>
      <c r="D33" s="48">
        <v>0</v>
      </c>
      <c r="E33" s="48">
        <v>0</v>
      </c>
      <c r="F33" s="48">
        <v>170201.55650999999</v>
      </c>
      <c r="G33" s="48">
        <v>10000</v>
      </c>
      <c r="H33" s="11">
        <f>+SUM(D33:G33)</f>
        <v>180201.55650999999</v>
      </c>
      <c r="I33" s="90">
        <f>+G33-B33</f>
        <v>5512.2898399999995</v>
      </c>
      <c r="J33" s="25">
        <f>+G33/B33-1</f>
        <v>1.2283078994566794</v>
      </c>
      <c r="K33" s="51">
        <f>+H33-C33</f>
        <v>175132.35001999998</v>
      </c>
      <c r="L33" s="82">
        <f>+H33/C33-1</f>
        <v>34.54827700656557</v>
      </c>
    </row>
    <row r="34" spans="1:12" s="1" customFormat="1" x14ac:dyDescent="0.2">
      <c r="A34" s="21" t="s">
        <v>6</v>
      </c>
      <c r="B34" s="11">
        <v>180.01</v>
      </c>
      <c r="C34" s="11">
        <v>10380.02</v>
      </c>
      <c r="D34" s="48">
        <v>1100</v>
      </c>
      <c r="E34" s="48">
        <v>0</v>
      </c>
      <c r="F34" s="48">
        <v>1100</v>
      </c>
      <c r="G34" s="48">
        <v>55000</v>
      </c>
      <c r="H34" s="11">
        <f t="shared" ref="H34:H43" si="5">+SUM(D34:G34)</f>
        <v>57200</v>
      </c>
      <c r="I34" s="90">
        <f t="shared" ref="I34:I44" si="6">+G34-B34</f>
        <v>54819.99</v>
      </c>
      <c r="J34" s="25">
        <f t="shared" ref="J34:J44" si="7">+G34/B34-1</f>
        <v>304.53858118993389</v>
      </c>
      <c r="K34" s="51">
        <f t="shared" ref="K34:K44" si="8">+H34-C34</f>
        <v>46819.979999999996</v>
      </c>
      <c r="L34" s="82">
        <f t="shared" ref="L34:L44" si="9">+H34/C34-1</f>
        <v>4.5105866848040757</v>
      </c>
    </row>
    <row r="35" spans="1:12" s="1" customFormat="1" x14ac:dyDescent="0.2">
      <c r="A35" s="21" t="s">
        <v>7</v>
      </c>
      <c r="B35" s="11">
        <v>3299.0893500000002</v>
      </c>
      <c r="C35" s="11">
        <v>17964.069820000001</v>
      </c>
      <c r="D35" s="29">
        <v>3325.2686100000001</v>
      </c>
      <c r="E35" s="29">
        <v>4601.6315700000005</v>
      </c>
      <c r="F35" s="29">
        <v>3106.2460000000001</v>
      </c>
      <c r="G35" s="29">
        <v>3466.5619100000004</v>
      </c>
      <c r="H35" s="11">
        <f t="shared" si="5"/>
        <v>14499.70809</v>
      </c>
      <c r="I35" s="90">
        <f t="shared" si="6"/>
        <v>167.47256000000016</v>
      </c>
      <c r="J35" s="25">
        <f t="shared" si="7"/>
        <v>5.0763268960872576E-2</v>
      </c>
      <c r="K35" s="51">
        <f t="shared" si="8"/>
        <v>-3464.3617300000005</v>
      </c>
      <c r="L35" s="82">
        <f t="shared" si="9"/>
        <v>-0.19284949149679942</v>
      </c>
    </row>
    <row r="36" spans="1:12" s="1" customFormat="1" x14ac:dyDescent="0.2">
      <c r="A36" s="21" t="s">
        <v>8</v>
      </c>
      <c r="B36" s="11">
        <v>12538.565720000001</v>
      </c>
      <c r="C36" s="11">
        <v>53559.999929999998</v>
      </c>
      <c r="D36" s="29">
        <v>14484.555880000002</v>
      </c>
      <c r="E36" s="29">
        <v>11474.013869999999</v>
      </c>
      <c r="F36" s="29">
        <v>11900.35799</v>
      </c>
      <c r="G36" s="29">
        <v>15091.8161</v>
      </c>
      <c r="H36" s="11">
        <f t="shared" si="5"/>
        <v>52950.743839999996</v>
      </c>
      <c r="I36" s="90">
        <f t="shared" si="6"/>
        <v>2553.2503799999995</v>
      </c>
      <c r="J36" s="25">
        <f t="shared" si="7"/>
        <v>0.20363177392190601</v>
      </c>
      <c r="K36" s="51">
        <f t="shared" si="8"/>
        <v>-609.25609000000259</v>
      </c>
      <c r="L36" s="82">
        <f t="shared" si="9"/>
        <v>-1.1375207072372384E-2</v>
      </c>
    </row>
    <row r="37" spans="1:12" s="1" customFormat="1" x14ac:dyDescent="0.2">
      <c r="A37" s="21" t="s">
        <v>9</v>
      </c>
      <c r="B37" s="11">
        <v>0</v>
      </c>
      <c r="C37" s="11">
        <v>0</v>
      </c>
      <c r="D37" s="29">
        <v>0</v>
      </c>
      <c r="E37" s="29">
        <v>0</v>
      </c>
      <c r="F37" s="29">
        <v>0</v>
      </c>
      <c r="G37" s="29">
        <v>0</v>
      </c>
      <c r="H37" s="11">
        <f t="shared" si="5"/>
        <v>0</v>
      </c>
      <c r="I37" s="90">
        <f t="shared" si="6"/>
        <v>0</v>
      </c>
      <c r="J37" s="25">
        <v>0</v>
      </c>
      <c r="K37" s="51">
        <f t="shared" si="8"/>
        <v>0</v>
      </c>
      <c r="L37" s="82">
        <v>0</v>
      </c>
    </row>
    <row r="38" spans="1:12" s="1" customFormat="1" x14ac:dyDescent="0.2">
      <c r="A38" s="21" t="s">
        <v>10</v>
      </c>
      <c r="B38" s="11">
        <v>20</v>
      </c>
      <c r="C38" s="11">
        <v>20</v>
      </c>
      <c r="D38" s="29">
        <v>0</v>
      </c>
      <c r="E38" s="29">
        <v>0</v>
      </c>
      <c r="F38" s="29">
        <v>0</v>
      </c>
      <c r="G38" s="29">
        <v>20</v>
      </c>
      <c r="H38" s="11">
        <f t="shared" si="5"/>
        <v>20</v>
      </c>
      <c r="I38" s="90">
        <f t="shared" si="6"/>
        <v>0</v>
      </c>
      <c r="J38" s="25">
        <f t="shared" si="7"/>
        <v>0</v>
      </c>
      <c r="K38" s="51">
        <f t="shared" si="8"/>
        <v>0</v>
      </c>
      <c r="L38" s="82">
        <f t="shared" si="9"/>
        <v>0</v>
      </c>
    </row>
    <row r="39" spans="1:12" s="1" customFormat="1" x14ac:dyDescent="0.2">
      <c r="A39" s="21" t="s">
        <v>11</v>
      </c>
      <c r="B39" s="11">
        <v>23758.460660000001</v>
      </c>
      <c r="C39" s="11">
        <v>146205.14634000001</v>
      </c>
      <c r="D39" s="29">
        <v>9779.1919499999985</v>
      </c>
      <c r="E39" s="29">
        <v>6655.9003900000007</v>
      </c>
      <c r="F39" s="29">
        <v>2840.6681399999998</v>
      </c>
      <c r="G39" s="29">
        <v>4322.6678499999998</v>
      </c>
      <c r="H39" s="11">
        <f t="shared" si="5"/>
        <v>23598.428329999995</v>
      </c>
      <c r="I39" s="90">
        <f t="shared" si="6"/>
        <v>-19435.792809999999</v>
      </c>
      <c r="J39" s="25">
        <f t="shared" si="7"/>
        <v>-0.81805774743320425</v>
      </c>
      <c r="K39" s="51">
        <f t="shared" si="8"/>
        <v>-122606.71801000001</v>
      </c>
      <c r="L39" s="82">
        <f t="shared" si="9"/>
        <v>-0.83859372312981473</v>
      </c>
    </row>
    <row r="40" spans="1:12" s="1" customFormat="1" x14ac:dyDescent="0.2">
      <c r="A40" s="21" t="s">
        <v>12</v>
      </c>
      <c r="B40" s="11">
        <v>51148.960890000002</v>
      </c>
      <c r="C40" s="11">
        <v>306635.96266999998</v>
      </c>
      <c r="D40" s="29">
        <v>25412.080170000001</v>
      </c>
      <c r="E40" s="29">
        <v>58421.481460000003</v>
      </c>
      <c r="F40" s="29">
        <v>40393.776130000006</v>
      </c>
      <c r="G40" s="29">
        <v>31068.918590000001</v>
      </c>
      <c r="H40" s="11">
        <f t="shared" si="5"/>
        <v>155296.25635000004</v>
      </c>
      <c r="I40" s="90">
        <f t="shared" si="6"/>
        <v>-20080.042300000001</v>
      </c>
      <c r="J40" s="25">
        <f t="shared" si="7"/>
        <v>-0.39257967220846901</v>
      </c>
      <c r="K40" s="51">
        <f t="shared" si="8"/>
        <v>-151339.70631999994</v>
      </c>
      <c r="L40" s="82">
        <f t="shared" si="9"/>
        <v>-0.49354845727234853</v>
      </c>
    </row>
    <row r="41" spans="1:12" s="1" customFormat="1" x14ac:dyDescent="0.2">
      <c r="A41" s="21" t="s">
        <v>13</v>
      </c>
      <c r="B41" s="11">
        <v>26609.327440000001</v>
      </c>
      <c r="C41" s="11">
        <v>115642.09276</v>
      </c>
      <c r="D41" s="29">
        <v>39743.746829999996</v>
      </c>
      <c r="E41" s="29">
        <v>33052.988839999998</v>
      </c>
      <c r="F41" s="29">
        <v>36819.01526</v>
      </c>
      <c r="G41" s="29">
        <v>37798.618640000001</v>
      </c>
      <c r="H41" s="11">
        <f t="shared" si="5"/>
        <v>147414.36956999998</v>
      </c>
      <c r="I41" s="90">
        <f t="shared" si="6"/>
        <v>11189.2912</v>
      </c>
      <c r="J41" s="25">
        <f t="shared" si="7"/>
        <v>0.42050259350711339</v>
      </c>
      <c r="K41" s="51">
        <f t="shared" si="8"/>
        <v>31772.276809999981</v>
      </c>
      <c r="L41" s="82">
        <f t="shared" si="9"/>
        <v>0.27474664330002385</v>
      </c>
    </row>
    <row r="42" spans="1:12" s="1" customFormat="1" x14ac:dyDescent="0.2">
      <c r="A42" s="21" t="s">
        <v>14</v>
      </c>
      <c r="B42" s="11">
        <v>714.71983999999998</v>
      </c>
      <c r="C42" s="11">
        <v>5794.3710999999994</v>
      </c>
      <c r="D42" s="29">
        <v>1636.9023</v>
      </c>
      <c r="E42" s="29">
        <v>1655.8173100000001</v>
      </c>
      <c r="F42" s="29">
        <v>6223.7905000000001</v>
      </c>
      <c r="G42" s="29">
        <v>1633.9428300000002</v>
      </c>
      <c r="H42" s="11">
        <f t="shared" si="5"/>
        <v>11150.452939999999</v>
      </c>
      <c r="I42" s="90">
        <f t="shared" si="6"/>
        <v>919.22299000000021</v>
      </c>
      <c r="J42" s="25">
        <f t="shared" si="7"/>
        <v>1.286130506745133</v>
      </c>
      <c r="K42" s="51">
        <f t="shared" si="8"/>
        <v>5356.0818399999998</v>
      </c>
      <c r="L42" s="82">
        <f t="shared" si="9"/>
        <v>0.92435947707940214</v>
      </c>
    </row>
    <row r="43" spans="1:12" s="1" customFormat="1" x14ac:dyDescent="0.2">
      <c r="A43" s="21" t="s">
        <v>15</v>
      </c>
      <c r="B43" s="11">
        <v>37424.959860000003</v>
      </c>
      <c r="C43" s="11">
        <v>142960.68278999999</v>
      </c>
      <c r="D43" s="29">
        <v>33227.458339999997</v>
      </c>
      <c r="E43" s="29">
        <v>32825.007210000003</v>
      </c>
      <c r="F43" s="29">
        <v>37720.025919999993</v>
      </c>
      <c r="G43" s="29">
        <v>38337.053110000001</v>
      </c>
      <c r="H43" s="11">
        <f t="shared" si="5"/>
        <v>142109.54457999999</v>
      </c>
      <c r="I43" s="90">
        <f t="shared" si="6"/>
        <v>912.09324999999808</v>
      </c>
      <c r="J43" s="25">
        <f t="shared" si="7"/>
        <v>2.4371255264186598E-2</v>
      </c>
      <c r="K43" s="51">
        <f t="shared" si="8"/>
        <v>-851.13821000000462</v>
      </c>
      <c r="L43" s="82">
        <f t="shared" si="9"/>
        <v>-5.9536523846229761E-3</v>
      </c>
    </row>
    <row r="44" spans="1:12" s="13" customFormat="1" x14ac:dyDescent="0.2">
      <c r="A44" s="18" t="s">
        <v>16</v>
      </c>
      <c r="B44" s="53">
        <v>160181.80392000001</v>
      </c>
      <c r="C44" s="12">
        <v>804231.55189999996</v>
      </c>
      <c r="D44" s="32">
        <v>128709.20408</v>
      </c>
      <c r="E44" s="32">
        <v>148686.84065</v>
      </c>
      <c r="F44" s="32">
        <v>310305.43644999998</v>
      </c>
      <c r="G44" s="32">
        <v>196739.57902999996</v>
      </c>
      <c r="H44" s="11">
        <f>+SUM(D44:G44)</f>
        <v>784441.06020999979</v>
      </c>
      <c r="I44" s="90">
        <f t="shared" si="6"/>
        <v>36557.775109999959</v>
      </c>
      <c r="J44" s="25">
        <f t="shared" si="7"/>
        <v>0.22822676618286875</v>
      </c>
      <c r="K44" s="51">
        <f t="shared" si="8"/>
        <v>-19790.49169000017</v>
      </c>
      <c r="L44" s="82">
        <f t="shared" si="9"/>
        <v>-2.4607952328213223E-2</v>
      </c>
    </row>
    <row r="45" spans="1:12" s="1" customFormat="1" x14ac:dyDescent="0.2">
      <c r="B45" s="5"/>
      <c r="C45" s="5"/>
      <c r="D45" s="4"/>
      <c r="E45" s="4"/>
      <c r="F45" s="4"/>
      <c r="G45" s="4"/>
      <c r="H45" s="4"/>
      <c r="J45" s="6"/>
      <c r="K45" s="38"/>
      <c r="L45" s="37"/>
    </row>
    <row r="46" spans="1:12" s="1" customFormat="1" x14ac:dyDescent="0.2">
      <c r="A46" s="1" t="s">
        <v>17</v>
      </c>
      <c r="B46" s="5"/>
      <c r="C46" s="5"/>
      <c r="D46" s="4"/>
      <c r="E46" s="4"/>
      <c r="F46" s="4"/>
      <c r="G46" s="4"/>
      <c r="H46" s="4"/>
      <c r="J46" s="6"/>
      <c r="K46" s="38"/>
      <c r="L46" s="37"/>
    </row>
    <row r="47" spans="1:12" s="1" customFormat="1" x14ac:dyDescent="0.2">
      <c r="A47" s="1" t="s">
        <v>18</v>
      </c>
      <c r="B47" s="5"/>
      <c r="C47" s="5"/>
      <c r="D47" s="4"/>
      <c r="E47" s="4"/>
      <c r="F47" s="4"/>
      <c r="G47" s="4"/>
      <c r="H47" s="4"/>
      <c r="J47" s="7"/>
      <c r="K47" s="38"/>
      <c r="L47" s="37"/>
    </row>
    <row r="48" spans="1:12" s="1" customFormat="1" x14ac:dyDescent="0.2">
      <c r="A48" s="1" t="s">
        <v>19</v>
      </c>
      <c r="B48" s="5"/>
      <c r="C48" s="5"/>
      <c r="D48" s="4"/>
      <c r="E48" s="4"/>
      <c r="F48" s="4"/>
      <c r="G48" s="4"/>
      <c r="H48" s="4"/>
      <c r="J48" s="7"/>
      <c r="K48" s="38"/>
      <c r="L48" s="37"/>
    </row>
    <row r="51" spans="1:12" s="1" customFormat="1" x14ac:dyDescent="0.2">
      <c r="A51" s="149" t="s">
        <v>0</v>
      </c>
      <c r="B51" s="149"/>
      <c r="C51" s="149"/>
      <c r="D51" s="149"/>
      <c r="E51" s="149"/>
      <c r="F51" s="149"/>
      <c r="G51" s="149"/>
      <c r="H51" s="149"/>
      <c r="I51" s="149"/>
      <c r="J51" s="149"/>
      <c r="K51" s="149"/>
      <c r="L51" s="149"/>
    </row>
    <row r="52" spans="1:12" s="1" customFormat="1" x14ac:dyDescent="0.2">
      <c r="A52" s="149" t="str">
        <f>+A3</f>
        <v>PERIODO: Abril 2017-2018</v>
      </c>
      <c r="B52" s="149"/>
      <c r="C52" s="149"/>
      <c r="D52" s="149"/>
      <c r="E52" s="149"/>
      <c r="F52" s="149"/>
      <c r="G52" s="149"/>
      <c r="H52" s="149"/>
      <c r="I52" s="149"/>
      <c r="J52" s="149"/>
      <c r="K52" s="149"/>
      <c r="L52" s="149"/>
    </row>
    <row r="53" spans="1:12" s="1" customFormat="1" x14ac:dyDescent="0.2">
      <c r="A53" s="149" t="s">
        <v>1</v>
      </c>
      <c r="B53" s="149"/>
      <c r="C53" s="149"/>
      <c r="D53" s="149"/>
      <c r="E53" s="149"/>
      <c r="F53" s="149"/>
      <c r="G53" s="149"/>
      <c r="H53" s="149"/>
      <c r="I53" s="149"/>
      <c r="J53" s="149"/>
      <c r="K53" s="149"/>
      <c r="L53" s="149"/>
    </row>
    <row r="54" spans="1:12" s="1" customFormat="1" x14ac:dyDescent="0.2">
      <c r="A54" s="87"/>
      <c r="B54" s="87"/>
      <c r="C54" s="87"/>
      <c r="D54" s="17"/>
      <c r="E54" s="17"/>
      <c r="F54" s="17"/>
      <c r="G54" s="17"/>
      <c r="H54" s="17"/>
      <c r="I54" s="87"/>
      <c r="K54" s="38"/>
      <c r="L54" s="37"/>
    </row>
    <row r="55" spans="1:12" s="1" customFormat="1" x14ac:dyDescent="0.2">
      <c r="A55" s="150" t="s">
        <v>2</v>
      </c>
      <c r="B55" s="152" t="s">
        <v>28</v>
      </c>
      <c r="C55" s="152"/>
      <c r="D55" s="158" t="s">
        <v>51</v>
      </c>
      <c r="E55" s="159"/>
      <c r="F55" s="159"/>
      <c r="G55" s="159"/>
      <c r="H55" s="160"/>
      <c r="I55" s="152" t="str">
        <f>+I6</f>
        <v>Variación Abr. 18/17</v>
      </c>
      <c r="J55" s="152"/>
      <c r="K55" s="152" t="str">
        <f>+K6</f>
        <v>Variación Ene - Abr. 18/17</v>
      </c>
      <c r="L55" s="152"/>
    </row>
    <row r="56" spans="1:12" s="1" customFormat="1" x14ac:dyDescent="0.2">
      <c r="A56" s="151"/>
      <c r="B56" s="18" t="str">
        <f>+B32</f>
        <v>Abr. 17 (R)</v>
      </c>
      <c r="C56" s="18" t="str">
        <f>+C32</f>
        <v>Ene- Abr.17(R)</v>
      </c>
      <c r="D56" s="89" t="s">
        <v>47</v>
      </c>
      <c r="E56" s="89" t="s">
        <v>59</v>
      </c>
      <c r="F56" s="89" t="s">
        <v>64</v>
      </c>
      <c r="G56" s="89" t="s">
        <v>73</v>
      </c>
      <c r="H56" s="89" t="str">
        <f>+H32</f>
        <v xml:space="preserve"> Ene-Abr. 18 (P)</v>
      </c>
      <c r="I56" s="47" t="s">
        <v>3</v>
      </c>
      <c r="J56" s="88" t="s">
        <v>4</v>
      </c>
      <c r="K56" s="47" t="s">
        <v>3</v>
      </c>
      <c r="L56" s="88" t="s">
        <v>4</v>
      </c>
    </row>
    <row r="57" spans="1:12" s="1" customFormat="1" x14ac:dyDescent="0.2">
      <c r="A57" s="21" t="s">
        <v>5</v>
      </c>
      <c r="B57" s="33">
        <v>23431.598389999999</v>
      </c>
      <c r="C57" s="33">
        <v>40970.490899999997</v>
      </c>
      <c r="D57" s="33">
        <v>6250.6358399999999</v>
      </c>
      <c r="E57" s="33">
        <v>0</v>
      </c>
      <c r="F57" s="33">
        <v>120</v>
      </c>
      <c r="G57" s="33">
        <v>198.63821999999999</v>
      </c>
      <c r="H57" s="11">
        <f>+SUM(D57:G57)</f>
        <v>6569.2740599999997</v>
      </c>
      <c r="I57" s="24">
        <f>+G57-B57</f>
        <v>-23232.960169999998</v>
      </c>
      <c r="J57" s="25">
        <f>+G57/B57-1</f>
        <v>-0.99152263466222712</v>
      </c>
      <c r="K57" s="51">
        <f>+H57-C57</f>
        <v>-34401.216839999994</v>
      </c>
      <c r="L57" s="82">
        <f>+H57/C57-1</f>
        <v>-0.83965840009009995</v>
      </c>
    </row>
    <row r="58" spans="1:12" s="1" customFormat="1" x14ac:dyDescent="0.2">
      <c r="A58" s="21" t="s">
        <v>6</v>
      </c>
      <c r="B58" s="33">
        <v>36525.142370000001</v>
      </c>
      <c r="C58" s="33">
        <v>213982.20284000004</v>
      </c>
      <c r="D58" s="33">
        <v>31761.05114</v>
      </c>
      <c r="E58" s="33">
        <v>85560.678280000007</v>
      </c>
      <c r="F58" s="33">
        <v>123320.28664000001</v>
      </c>
      <c r="G58" s="33">
        <v>332859.2635</v>
      </c>
      <c r="H58" s="11">
        <f t="shared" ref="H58:H67" si="10">+SUM(D58:G58)</f>
        <v>573501.27955999994</v>
      </c>
      <c r="I58" s="24">
        <f t="shared" ref="I58:I68" si="11">+G58-B58</f>
        <v>296334.12112999998</v>
      </c>
      <c r="J58" s="25">
        <f t="shared" ref="J58:J68" si="12">+G58/B58-1</f>
        <v>8.1131544438111387</v>
      </c>
      <c r="K58" s="51">
        <f t="shared" ref="K58:K68" si="13">+H58-C58</f>
        <v>359519.0767199999</v>
      </c>
      <c r="L58" s="82">
        <f t="shared" ref="L58:L68" si="14">+H58/C58-1</f>
        <v>1.6801354128914241</v>
      </c>
    </row>
    <row r="59" spans="1:12" s="1" customFormat="1" x14ac:dyDescent="0.2">
      <c r="A59" s="21" t="s">
        <v>7</v>
      </c>
      <c r="B59" s="33">
        <v>11129.823710000001</v>
      </c>
      <c r="C59" s="33">
        <v>60833.864239999995</v>
      </c>
      <c r="D59" s="33">
        <v>23561.524810000003</v>
      </c>
      <c r="E59" s="33">
        <v>11167.73602</v>
      </c>
      <c r="F59" s="33">
        <v>8670.4883900000004</v>
      </c>
      <c r="G59" s="33">
        <v>19409.935710000002</v>
      </c>
      <c r="H59" s="11">
        <f t="shared" si="10"/>
        <v>62809.684930000003</v>
      </c>
      <c r="I59" s="24">
        <f t="shared" si="11"/>
        <v>8280.112000000001</v>
      </c>
      <c r="J59" s="25">
        <f t="shared" si="12"/>
        <v>0.74395715653253602</v>
      </c>
      <c r="K59" s="51">
        <f t="shared" si="13"/>
        <v>1975.8206900000077</v>
      </c>
      <c r="L59" s="82">
        <f t="shared" si="14"/>
        <v>3.2478960767724052E-2</v>
      </c>
    </row>
    <row r="60" spans="1:12" s="1" customFormat="1" x14ac:dyDescent="0.2">
      <c r="A60" s="21" t="s">
        <v>8</v>
      </c>
      <c r="B60" s="33">
        <v>30235.552920000002</v>
      </c>
      <c r="C60" s="33">
        <v>138484.01926000003</v>
      </c>
      <c r="D60" s="33">
        <v>29079.714240000001</v>
      </c>
      <c r="E60" s="33">
        <v>18383.213830000001</v>
      </c>
      <c r="F60" s="33">
        <v>30908.82936</v>
      </c>
      <c r="G60" s="33">
        <v>38770.382749999997</v>
      </c>
      <c r="H60" s="11">
        <f t="shared" si="10"/>
        <v>117142.14017999999</v>
      </c>
      <c r="I60" s="24">
        <f t="shared" si="11"/>
        <v>8534.8298299999951</v>
      </c>
      <c r="J60" s="25">
        <f t="shared" si="12"/>
        <v>0.28227794783783944</v>
      </c>
      <c r="K60" s="51">
        <f t="shared" si="13"/>
        <v>-21341.879080000042</v>
      </c>
      <c r="L60" s="82">
        <f t="shared" si="14"/>
        <v>-0.15411077172688958</v>
      </c>
    </row>
    <row r="61" spans="1:12" s="1" customFormat="1" x14ac:dyDescent="0.2">
      <c r="A61" s="21" t="s">
        <v>9</v>
      </c>
      <c r="B61" s="33">
        <v>4035.24604</v>
      </c>
      <c r="C61" s="33">
        <v>20028.832060000001</v>
      </c>
      <c r="D61" s="33">
        <v>6521.5892199999998</v>
      </c>
      <c r="E61" s="33">
        <v>3897.8927800000001</v>
      </c>
      <c r="F61" s="33">
        <v>3867.4938499999998</v>
      </c>
      <c r="G61" s="33">
        <v>1584.4970800000001</v>
      </c>
      <c r="H61" s="11">
        <f t="shared" si="10"/>
        <v>15871.47293</v>
      </c>
      <c r="I61" s="24">
        <f t="shared" si="11"/>
        <v>-2450.7489599999999</v>
      </c>
      <c r="J61" s="25">
        <f t="shared" si="12"/>
        <v>-0.60733569544621868</v>
      </c>
      <c r="K61" s="51">
        <f t="shared" si="13"/>
        <v>-4157.3591300000007</v>
      </c>
      <c r="L61" s="82">
        <f t="shared" si="14"/>
        <v>-0.20756872480361699</v>
      </c>
    </row>
    <row r="62" spans="1:12" s="1" customFormat="1" x14ac:dyDescent="0.2">
      <c r="A62" s="21" t="s">
        <v>10</v>
      </c>
      <c r="B62" s="33">
        <v>1591.6666400000001</v>
      </c>
      <c r="C62" s="33">
        <v>3220.0889900000002</v>
      </c>
      <c r="D62" s="33">
        <v>289.27787000000001</v>
      </c>
      <c r="E62" s="33">
        <v>2999.098</v>
      </c>
      <c r="F62" s="33">
        <v>646.27456000000006</v>
      </c>
      <c r="G62" s="33">
        <v>3491.1506900000004</v>
      </c>
      <c r="H62" s="11">
        <f t="shared" si="10"/>
        <v>7425.8011200000001</v>
      </c>
      <c r="I62" s="24">
        <f t="shared" si="11"/>
        <v>1899.4840500000003</v>
      </c>
      <c r="J62" s="25">
        <f t="shared" si="12"/>
        <v>1.1933931404128693</v>
      </c>
      <c r="K62" s="51">
        <f t="shared" si="13"/>
        <v>4205.7121299999999</v>
      </c>
      <c r="L62" s="82">
        <f t="shared" si="14"/>
        <v>1.3060856836754686</v>
      </c>
    </row>
    <row r="63" spans="1:12" s="1" customFormat="1" x14ac:dyDescent="0.2">
      <c r="A63" s="21" t="s">
        <v>11</v>
      </c>
      <c r="B63" s="33">
        <v>754339.50694000011</v>
      </c>
      <c r="C63" s="33">
        <v>3220129.7352</v>
      </c>
      <c r="D63" s="33">
        <v>982135.88579999993</v>
      </c>
      <c r="E63" s="33">
        <v>847117.99894000008</v>
      </c>
      <c r="F63" s="33">
        <v>914410.60697000008</v>
      </c>
      <c r="G63" s="33">
        <v>876076.63881999988</v>
      </c>
      <c r="H63" s="11">
        <f t="shared" si="10"/>
        <v>3619741.1305300002</v>
      </c>
      <c r="I63" s="24">
        <f t="shared" si="11"/>
        <v>121737.13187999977</v>
      </c>
      <c r="J63" s="25">
        <f t="shared" si="12"/>
        <v>0.16138241568949496</v>
      </c>
      <c r="K63" s="51">
        <f t="shared" si="13"/>
        <v>399611.3953300002</v>
      </c>
      <c r="L63" s="82">
        <f t="shared" si="14"/>
        <v>0.12409791784528235</v>
      </c>
    </row>
    <row r="64" spans="1:12" s="1" customFormat="1" x14ac:dyDescent="0.2">
      <c r="A64" s="21" t="s">
        <v>12</v>
      </c>
      <c r="B64" s="33">
        <v>314162.15542999993</v>
      </c>
      <c r="C64" s="33">
        <v>806486.70415999996</v>
      </c>
      <c r="D64" s="33">
        <v>254937.59549000001</v>
      </c>
      <c r="E64" s="33">
        <v>264778.93994999997</v>
      </c>
      <c r="F64" s="33">
        <v>301565.54580999998</v>
      </c>
      <c r="G64" s="33">
        <v>272802.41628999996</v>
      </c>
      <c r="H64" s="11">
        <f t="shared" si="10"/>
        <v>1094084.4975399999</v>
      </c>
      <c r="I64" s="24">
        <f t="shared" si="11"/>
        <v>-41359.739139999961</v>
      </c>
      <c r="J64" s="25">
        <f t="shared" si="12"/>
        <v>-0.1316509274753036</v>
      </c>
      <c r="K64" s="51">
        <f t="shared" si="13"/>
        <v>287597.79337999993</v>
      </c>
      <c r="L64" s="82">
        <f t="shared" si="14"/>
        <v>0.35660574674885526</v>
      </c>
    </row>
    <row r="65" spans="1:12" s="1" customFormat="1" x14ac:dyDescent="0.2">
      <c r="A65" s="21" t="s">
        <v>13</v>
      </c>
      <c r="B65" s="33">
        <v>136854.50323000003</v>
      </c>
      <c r="C65" s="33">
        <v>694627.52518</v>
      </c>
      <c r="D65" s="33">
        <v>160196.48867000002</v>
      </c>
      <c r="E65" s="33">
        <v>143016.31303999998</v>
      </c>
      <c r="F65" s="33">
        <v>154457.83161000002</v>
      </c>
      <c r="G65" s="33">
        <v>175767.07329</v>
      </c>
      <c r="H65" s="11">
        <f t="shared" si="10"/>
        <v>633437.70660999999</v>
      </c>
      <c r="I65" s="24">
        <f t="shared" si="11"/>
        <v>38912.570059999969</v>
      </c>
      <c r="J65" s="25">
        <f t="shared" si="12"/>
        <v>0.28433532796946293</v>
      </c>
      <c r="K65" s="51">
        <f t="shared" si="13"/>
        <v>-61189.818570000003</v>
      </c>
      <c r="L65" s="82">
        <f t="shared" si="14"/>
        <v>-8.8090114992410928E-2</v>
      </c>
    </row>
    <row r="66" spans="1:12" s="1" customFormat="1" x14ac:dyDescent="0.2">
      <c r="A66" s="21" t="s">
        <v>14</v>
      </c>
      <c r="B66" s="33">
        <v>238455.22847999999</v>
      </c>
      <c r="C66" s="33">
        <v>930679.80067000003</v>
      </c>
      <c r="D66" s="33">
        <v>238205.77521000002</v>
      </c>
      <c r="E66" s="33">
        <v>135814.86233999999</v>
      </c>
      <c r="F66" s="33">
        <v>223215.58754000001</v>
      </c>
      <c r="G66" s="33">
        <v>198689.93964000003</v>
      </c>
      <c r="H66" s="11">
        <f t="shared" si="10"/>
        <v>795926.16472999996</v>
      </c>
      <c r="I66" s="24">
        <f t="shared" si="11"/>
        <v>-39765.288839999965</v>
      </c>
      <c r="J66" s="25">
        <f t="shared" si="12"/>
        <v>-0.16676207560420597</v>
      </c>
      <c r="K66" s="51">
        <f t="shared" si="13"/>
        <v>-134753.63594000007</v>
      </c>
      <c r="L66" s="82">
        <f t="shared" si="14"/>
        <v>-0.14479054540884029</v>
      </c>
    </row>
    <row r="67" spans="1:12" s="1" customFormat="1" x14ac:dyDescent="0.2">
      <c r="A67" s="21" t="s">
        <v>15</v>
      </c>
      <c r="B67" s="33">
        <v>195043.29386000001</v>
      </c>
      <c r="C67" s="33">
        <v>793787.13306999998</v>
      </c>
      <c r="D67" s="33">
        <v>175610.16793999998</v>
      </c>
      <c r="E67" s="33">
        <v>174570.99188999998</v>
      </c>
      <c r="F67" s="33">
        <v>229502.17807999998</v>
      </c>
      <c r="G67" s="33">
        <v>208713.16016</v>
      </c>
      <c r="H67" s="11">
        <f t="shared" si="10"/>
        <v>788396.49806999997</v>
      </c>
      <c r="I67" s="24">
        <f t="shared" si="11"/>
        <v>13669.866299999994</v>
      </c>
      <c r="J67" s="25">
        <f t="shared" si="12"/>
        <v>7.0086317911612461E-2</v>
      </c>
      <c r="K67" s="51">
        <f t="shared" si="13"/>
        <v>-5390.6350000000093</v>
      </c>
      <c r="L67" s="82">
        <f t="shared" si="14"/>
        <v>-6.7910334841930764E-3</v>
      </c>
    </row>
    <row r="68" spans="1:12" s="1" customFormat="1" x14ac:dyDescent="0.2">
      <c r="A68" s="18" t="s">
        <v>16</v>
      </c>
      <c r="B68" s="32">
        <v>1745803.71801</v>
      </c>
      <c r="C68" s="32">
        <v>6923230.3965699999</v>
      </c>
      <c r="D68" s="32">
        <v>1908549.7062300001</v>
      </c>
      <c r="E68" s="32">
        <v>1687307.7250699999</v>
      </c>
      <c r="F68" s="32">
        <v>1990685.1228100001</v>
      </c>
      <c r="G68" s="32">
        <v>2128363.0961500001</v>
      </c>
      <c r="H68" s="11">
        <f>+SUM(D68:G68)</f>
        <v>7714905.6502599996</v>
      </c>
      <c r="I68" s="24">
        <f t="shared" si="11"/>
        <v>382559.37814000016</v>
      </c>
      <c r="J68" s="25">
        <f t="shared" si="12"/>
        <v>0.21913080731439294</v>
      </c>
      <c r="K68" s="51">
        <f t="shared" si="13"/>
        <v>791675.25368999969</v>
      </c>
      <c r="L68" s="82">
        <f t="shared" si="14"/>
        <v>0.11435055723152332</v>
      </c>
    </row>
    <row r="69" spans="1:12" s="1" customFormat="1" x14ac:dyDescent="0.2">
      <c r="B69" s="5"/>
      <c r="C69" s="5"/>
      <c r="D69" s="5"/>
      <c r="E69" s="4"/>
      <c r="F69" s="4"/>
      <c r="G69" s="4"/>
      <c r="H69" s="4"/>
      <c r="K69" s="38"/>
      <c r="L69" s="37"/>
    </row>
    <row r="70" spans="1:12" s="1" customFormat="1" x14ac:dyDescent="0.2">
      <c r="A70" s="1" t="s">
        <v>17</v>
      </c>
      <c r="B70" s="5"/>
      <c r="C70" s="5"/>
      <c r="D70" s="4"/>
      <c r="E70" s="4"/>
      <c r="F70" s="4"/>
      <c r="G70" s="4"/>
      <c r="H70" s="4"/>
      <c r="K70" s="38"/>
      <c r="L70" s="37"/>
    </row>
    <row r="71" spans="1:12" s="1" customFormat="1" x14ac:dyDescent="0.2">
      <c r="A71" s="1" t="s">
        <v>18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</row>
    <row r="72" spans="1:12" s="1" customFormat="1" x14ac:dyDescent="0.2">
      <c r="A72" s="1" t="s">
        <v>19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</row>
    <row r="73" spans="1:12" s="1" customFormat="1" x14ac:dyDescent="0.2">
      <c r="B73" s="5"/>
      <c r="C73" s="5"/>
      <c r="D73" s="4"/>
      <c r="E73" s="4"/>
      <c r="F73" s="4"/>
      <c r="G73" s="4"/>
      <c r="H73" s="4"/>
      <c r="K73" s="38"/>
      <c r="L73" s="37"/>
    </row>
    <row r="76" spans="1:12" s="1" customFormat="1" x14ac:dyDescent="0.2">
      <c r="A76" s="149" t="s">
        <v>0</v>
      </c>
      <c r="B76" s="149"/>
      <c r="C76" s="149"/>
      <c r="D76" s="149"/>
      <c r="E76" s="149"/>
      <c r="F76" s="149"/>
      <c r="G76" s="149"/>
      <c r="H76" s="149"/>
      <c r="I76" s="149"/>
      <c r="J76" s="149"/>
      <c r="K76" s="149"/>
      <c r="L76" s="149"/>
    </row>
    <row r="77" spans="1:12" s="1" customFormat="1" x14ac:dyDescent="0.2">
      <c r="A77" s="149" t="str">
        <f>+A3</f>
        <v>PERIODO: Abril 2017-2018</v>
      </c>
      <c r="B77" s="149"/>
      <c r="C77" s="149"/>
      <c r="D77" s="149"/>
      <c r="E77" s="149"/>
      <c r="F77" s="149"/>
      <c r="G77" s="149"/>
      <c r="H77" s="149"/>
      <c r="I77" s="149"/>
      <c r="J77" s="149"/>
      <c r="K77" s="149"/>
      <c r="L77" s="149"/>
    </row>
    <row r="78" spans="1:12" s="1" customFormat="1" x14ac:dyDescent="0.2">
      <c r="A78" s="149" t="s">
        <v>1</v>
      </c>
      <c r="B78" s="149"/>
      <c r="C78" s="149"/>
      <c r="D78" s="149"/>
      <c r="E78" s="149"/>
      <c r="F78" s="149"/>
      <c r="G78" s="149"/>
      <c r="H78" s="149"/>
      <c r="I78" s="149"/>
      <c r="J78" s="149"/>
      <c r="K78" s="149"/>
      <c r="L78" s="149"/>
    </row>
    <row r="79" spans="1:12" s="1" customFormat="1" x14ac:dyDescent="0.2">
      <c r="A79" s="87"/>
      <c r="B79" s="87"/>
      <c r="C79" s="87"/>
      <c r="D79" s="17"/>
      <c r="E79" s="17"/>
      <c r="F79" s="17"/>
      <c r="G79" s="17"/>
      <c r="H79" s="17"/>
      <c r="I79" s="87"/>
      <c r="K79" s="38"/>
      <c r="L79" s="37"/>
    </row>
    <row r="80" spans="1:12" s="1" customFormat="1" x14ac:dyDescent="0.2">
      <c r="A80" s="150" t="s">
        <v>2</v>
      </c>
      <c r="B80" s="152" t="s">
        <v>29</v>
      </c>
      <c r="C80" s="152"/>
      <c r="D80" s="158" t="s">
        <v>52</v>
      </c>
      <c r="E80" s="159"/>
      <c r="F80" s="159"/>
      <c r="G80" s="159"/>
      <c r="H80" s="160"/>
      <c r="I80" s="152" t="str">
        <f>+I55</f>
        <v>Variación Abr. 18/17</v>
      </c>
      <c r="J80" s="152"/>
      <c r="K80" s="152" t="str">
        <f>+K55</f>
        <v>Variación Ene - Abr. 18/17</v>
      </c>
      <c r="L80" s="152"/>
    </row>
    <row r="81" spans="1:12" s="1" customFormat="1" x14ac:dyDescent="0.2">
      <c r="A81" s="151"/>
      <c r="B81" s="18" t="str">
        <f>+B56</f>
        <v>Abr. 17 (R)</v>
      </c>
      <c r="C81" s="18" t="str">
        <f>+C56</f>
        <v>Ene- Abr.17(R)</v>
      </c>
      <c r="D81" s="89" t="s">
        <v>47</v>
      </c>
      <c r="E81" s="89" t="s">
        <v>59</v>
      </c>
      <c r="F81" s="89" t="s">
        <v>64</v>
      </c>
      <c r="G81" s="89" t="s">
        <v>73</v>
      </c>
      <c r="H81" s="89" t="str">
        <f>+H56</f>
        <v xml:space="preserve"> Ene-Abr. 18 (P)</v>
      </c>
      <c r="I81" s="47" t="s">
        <v>3</v>
      </c>
      <c r="J81" s="88" t="s">
        <v>4</v>
      </c>
      <c r="K81" s="47" t="s">
        <v>3</v>
      </c>
      <c r="L81" s="88" t="s">
        <v>4</v>
      </c>
    </row>
    <row r="82" spans="1:12" s="1" customFormat="1" x14ac:dyDescent="0.2">
      <c r="A82" s="21" t="s">
        <v>5</v>
      </c>
      <c r="B82" s="21">
        <v>600</v>
      </c>
      <c r="C82" s="83">
        <v>600</v>
      </c>
      <c r="D82" s="36">
        <v>0</v>
      </c>
      <c r="E82" s="36">
        <v>0</v>
      </c>
      <c r="F82" s="36">
        <v>120</v>
      </c>
      <c r="G82" s="36">
        <v>0</v>
      </c>
      <c r="H82" s="11">
        <f>+SUM(D82:G82)</f>
        <v>120</v>
      </c>
      <c r="I82" s="24">
        <f>+G82-B82</f>
        <v>-600</v>
      </c>
      <c r="J82" s="25">
        <f>+G82/B82-1</f>
        <v>-1</v>
      </c>
      <c r="K82" s="51">
        <f>+H82-C82</f>
        <v>-480</v>
      </c>
      <c r="L82" s="82">
        <f>+H82/C82-1</f>
        <v>-0.8</v>
      </c>
    </row>
    <row r="83" spans="1:12" s="1" customFormat="1" x14ac:dyDescent="0.2">
      <c r="A83" s="21" t="s">
        <v>6</v>
      </c>
      <c r="B83" s="21">
        <v>20850.11853</v>
      </c>
      <c r="C83" s="21">
        <v>154127.30315000002</v>
      </c>
      <c r="D83" s="36">
        <v>19971.361809999999</v>
      </c>
      <c r="E83" s="36">
        <v>61851.387900000002</v>
      </c>
      <c r="F83" s="36">
        <v>61686.0959</v>
      </c>
      <c r="G83" s="36">
        <v>192356.77786999999</v>
      </c>
      <c r="H83" s="11">
        <f t="shared" ref="H83:H92" si="15">+SUM(D83:G83)</f>
        <v>335865.62348000001</v>
      </c>
      <c r="I83" s="24">
        <f t="shared" ref="I83:I93" si="16">+G83-B83</f>
        <v>171506.65933999998</v>
      </c>
      <c r="J83" s="25">
        <f t="shared" ref="J83:J93" si="17">+G83/B83-1</f>
        <v>8.2256922949013092</v>
      </c>
      <c r="K83" s="51">
        <f t="shared" ref="K83:K93" si="18">+H83-C83</f>
        <v>181738.32032999999</v>
      </c>
      <c r="L83" s="82">
        <f t="shared" ref="L83:L93" si="19">+H83/C83-1</f>
        <v>1.1791442308773048</v>
      </c>
    </row>
    <row r="84" spans="1:12" s="1" customFormat="1" x14ac:dyDescent="0.2">
      <c r="A84" s="21" t="s">
        <v>7</v>
      </c>
      <c r="B84" s="21">
        <v>8728.1320300000007</v>
      </c>
      <c r="C84" s="21">
        <v>47123.593889999996</v>
      </c>
      <c r="D84" s="36">
        <v>10597.297</v>
      </c>
      <c r="E84" s="36">
        <v>8243.8582299999998</v>
      </c>
      <c r="F84" s="36">
        <v>5521.499890000001</v>
      </c>
      <c r="G84" s="36">
        <v>5776.4025799999999</v>
      </c>
      <c r="H84" s="11">
        <f t="shared" si="15"/>
        <v>30139.057700000005</v>
      </c>
      <c r="I84" s="24">
        <f t="shared" si="16"/>
        <v>-2951.7294500000007</v>
      </c>
      <c r="J84" s="25">
        <f t="shared" si="17"/>
        <v>-0.33818570111616431</v>
      </c>
      <c r="K84" s="51">
        <f t="shared" si="18"/>
        <v>-16984.536189999992</v>
      </c>
      <c r="L84" s="82">
        <f t="shared" si="19"/>
        <v>-0.36042531538759071</v>
      </c>
    </row>
    <row r="85" spans="1:12" s="1" customFormat="1" x14ac:dyDescent="0.2">
      <c r="A85" s="21" t="s">
        <v>8</v>
      </c>
      <c r="B85" s="21">
        <v>17322.672569999999</v>
      </c>
      <c r="C85" s="21">
        <v>95353.938020000001</v>
      </c>
      <c r="D85" s="36">
        <v>22158.685730000001</v>
      </c>
      <c r="E85" s="36">
        <v>12940.062960000001</v>
      </c>
      <c r="F85" s="36">
        <v>20342.13709</v>
      </c>
      <c r="G85" s="36">
        <v>26863.0537</v>
      </c>
      <c r="H85" s="11">
        <f t="shared" si="15"/>
        <v>82303.939480000001</v>
      </c>
      <c r="I85" s="24">
        <f t="shared" si="16"/>
        <v>9540.3811300000016</v>
      </c>
      <c r="J85" s="25">
        <f t="shared" si="17"/>
        <v>0.55074533628964173</v>
      </c>
      <c r="K85" s="51">
        <f t="shared" si="18"/>
        <v>-13049.998540000001</v>
      </c>
      <c r="L85" s="82">
        <f t="shared" si="19"/>
        <v>-0.13685851692106132</v>
      </c>
    </row>
    <row r="86" spans="1:12" s="1" customFormat="1" x14ac:dyDescent="0.2">
      <c r="A86" s="21" t="s">
        <v>9</v>
      </c>
      <c r="B86" s="21">
        <v>3106.01604</v>
      </c>
      <c r="C86" s="21">
        <v>10767.27594</v>
      </c>
      <c r="D86" s="36">
        <v>4512.7725399999999</v>
      </c>
      <c r="E86" s="36">
        <v>1468.16931</v>
      </c>
      <c r="F86" s="36">
        <v>1843.0989099999999</v>
      </c>
      <c r="G86" s="36">
        <v>1584.4970800000001</v>
      </c>
      <c r="H86" s="11">
        <f t="shared" si="15"/>
        <v>9408.5378400000009</v>
      </c>
      <c r="I86" s="24">
        <f t="shared" si="16"/>
        <v>-1521.5189599999999</v>
      </c>
      <c r="J86" s="25">
        <f t="shared" si="17"/>
        <v>-0.48986191326944983</v>
      </c>
      <c r="K86" s="51">
        <f t="shared" si="18"/>
        <v>-1358.7380999999987</v>
      </c>
      <c r="L86" s="82">
        <f t="shared" si="19"/>
        <v>-0.12619144411005023</v>
      </c>
    </row>
    <row r="87" spans="1:12" s="1" customFormat="1" x14ac:dyDescent="0.2">
      <c r="A87" s="21" t="s">
        <v>10</v>
      </c>
      <c r="B87" s="21">
        <v>241.66664</v>
      </c>
      <c r="C87" s="21">
        <v>1613.8798400000001</v>
      </c>
      <c r="D87" s="36">
        <v>256.41462999999999</v>
      </c>
      <c r="E87" s="36">
        <v>2854.0680000000002</v>
      </c>
      <c r="F87" s="36">
        <v>146.24456000000001</v>
      </c>
      <c r="G87" s="36">
        <v>334.78651000000002</v>
      </c>
      <c r="H87" s="11">
        <f t="shared" si="15"/>
        <v>3591.5137000000004</v>
      </c>
      <c r="I87" s="24">
        <f t="shared" si="16"/>
        <v>93.11987000000002</v>
      </c>
      <c r="J87" s="25">
        <f t="shared" si="17"/>
        <v>0.38532364251847095</v>
      </c>
      <c r="K87" s="51">
        <f t="shared" si="18"/>
        <v>1977.6338600000004</v>
      </c>
      <c r="L87" s="82">
        <f t="shared" si="19"/>
        <v>1.2253910179583136</v>
      </c>
    </row>
    <row r="88" spans="1:12" s="1" customFormat="1" x14ac:dyDescent="0.2">
      <c r="A88" s="21" t="s">
        <v>11</v>
      </c>
      <c r="B88" s="21">
        <v>399274.00717</v>
      </c>
      <c r="C88" s="21">
        <v>1713289.8109300002</v>
      </c>
      <c r="D88" s="36">
        <v>388443.33767999994</v>
      </c>
      <c r="E88" s="36">
        <v>381914.48719000001</v>
      </c>
      <c r="F88" s="36">
        <v>417105.94988999999</v>
      </c>
      <c r="G88" s="36">
        <v>374274.19466999994</v>
      </c>
      <c r="H88" s="11">
        <f t="shared" si="15"/>
        <v>1561737.9694299998</v>
      </c>
      <c r="I88" s="24">
        <f t="shared" si="16"/>
        <v>-24999.812500000058</v>
      </c>
      <c r="J88" s="25">
        <f t="shared" si="17"/>
        <v>-6.2613173036720648E-2</v>
      </c>
      <c r="K88" s="51">
        <f t="shared" si="18"/>
        <v>-151551.84150000033</v>
      </c>
      <c r="L88" s="82">
        <f t="shared" si="19"/>
        <v>-8.8456629189743285E-2</v>
      </c>
    </row>
    <row r="89" spans="1:12" s="1" customFormat="1" x14ac:dyDescent="0.2">
      <c r="A89" s="21" t="s">
        <v>12</v>
      </c>
      <c r="B89" s="21">
        <v>43364.133630000004</v>
      </c>
      <c r="C89" s="21">
        <v>176737.55676000001</v>
      </c>
      <c r="D89" s="36">
        <v>51549.59474</v>
      </c>
      <c r="E89" s="36">
        <v>64772.371719999996</v>
      </c>
      <c r="F89" s="36">
        <v>68256.231750000006</v>
      </c>
      <c r="G89" s="36">
        <v>70684.601809999993</v>
      </c>
      <c r="H89" s="11">
        <f t="shared" si="15"/>
        <v>255262.80002</v>
      </c>
      <c r="I89" s="24">
        <f t="shared" si="16"/>
        <v>27320.468179999989</v>
      </c>
      <c r="J89" s="25">
        <f t="shared" si="17"/>
        <v>0.63002453624714527</v>
      </c>
      <c r="K89" s="51">
        <f t="shared" si="18"/>
        <v>78525.243259999988</v>
      </c>
      <c r="L89" s="82">
        <f t="shared" si="19"/>
        <v>0.44430422542636472</v>
      </c>
    </row>
    <row r="90" spans="1:12" s="1" customFormat="1" x14ac:dyDescent="0.2">
      <c r="A90" s="21" t="s">
        <v>13</v>
      </c>
      <c r="B90" s="21">
        <v>88401.726730000009</v>
      </c>
      <c r="C90" s="21">
        <v>455693.07915999996</v>
      </c>
      <c r="D90" s="36">
        <v>104813.46946000001</v>
      </c>
      <c r="E90" s="36">
        <v>94849.172739999995</v>
      </c>
      <c r="F90" s="36">
        <v>106513.88115</v>
      </c>
      <c r="G90" s="36">
        <v>121438.17296</v>
      </c>
      <c r="H90" s="11">
        <f t="shared" si="15"/>
        <v>427614.69631000003</v>
      </c>
      <c r="I90" s="24">
        <f t="shared" si="16"/>
        <v>33036.446229999987</v>
      </c>
      <c r="J90" s="25">
        <f t="shared" si="17"/>
        <v>0.37370815539498659</v>
      </c>
      <c r="K90" s="51">
        <f t="shared" si="18"/>
        <v>-28078.382849999936</v>
      </c>
      <c r="L90" s="82">
        <f t="shared" si="19"/>
        <v>-6.1616873580257359E-2</v>
      </c>
    </row>
    <row r="91" spans="1:12" s="1" customFormat="1" x14ac:dyDescent="0.2">
      <c r="A91" s="21" t="s">
        <v>14</v>
      </c>
      <c r="B91" s="21">
        <v>189021.48184999998</v>
      </c>
      <c r="C91" s="21">
        <v>658160.79902999999</v>
      </c>
      <c r="D91" s="36">
        <v>200077.08683000001</v>
      </c>
      <c r="E91" s="36">
        <v>82414.4755</v>
      </c>
      <c r="F91" s="36">
        <v>153307.14159000001</v>
      </c>
      <c r="G91" s="36">
        <v>135291.01383000001</v>
      </c>
      <c r="H91" s="11">
        <f t="shared" si="15"/>
        <v>571089.71775000007</v>
      </c>
      <c r="I91" s="24">
        <f t="shared" si="16"/>
        <v>-53730.468019999971</v>
      </c>
      <c r="J91" s="25">
        <f t="shared" si="17"/>
        <v>-0.28425588189303452</v>
      </c>
      <c r="K91" s="51">
        <f t="shared" si="18"/>
        <v>-87071.081279999926</v>
      </c>
      <c r="L91" s="82">
        <f t="shared" si="19"/>
        <v>-0.1322945417112743</v>
      </c>
    </row>
    <row r="92" spans="1:12" s="1" customFormat="1" x14ac:dyDescent="0.2">
      <c r="A92" s="21" t="s">
        <v>15</v>
      </c>
      <c r="B92" s="21">
        <v>115644.70123999999</v>
      </c>
      <c r="C92" s="21">
        <v>452847.94926000002</v>
      </c>
      <c r="D92" s="36">
        <v>98988.594120000009</v>
      </c>
      <c r="E92" s="36">
        <v>98933.936849999998</v>
      </c>
      <c r="F92" s="36">
        <v>127375.75202</v>
      </c>
      <c r="G92" s="36">
        <v>120634.21059</v>
      </c>
      <c r="H92" s="11">
        <f t="shared" si="15"/>
        <v>445932.49358000001</v>
      </c>
      <c r="I92" s="24">
        <f t="shared" si="16"/>
        <v>4989.5093500000075</v>
      </c>
      <c r="J92" s="25">
        <f t="shared" si="17"/>
        <v>4.3145161831886769E-2</v>
      </c>
      <c r="K92" s="51">
        <f t="shared" si="18"/>
        <v>-6915.4556800000137</v>
      </c>
      <c r="L92" s="82">
        <f t="shared" si="19"/>
        <v>-1.5271032343859736E-2</v>
      </c>
    </row>
    <row r="93" spans="1:12" s="1" customFormat="1" x14ac:dyDescent="0.2">
      <c r="A93" s="18" t="s">
        <v>16</v>
      </c>
      <c r="B93" s="22">
        <v>886554.65643000009</v>
      </c>
      <c r="C93" s="22">
        <v>3766315.1859800001</v>
      </c>
      <c r="D93" s="16">
        <v>901368.61453999998</v>
      </c>
      <c r="E93" s="16">
        <v>810241.99040000013</v>
      </c>
      <c r="F93" s="16">
        <v>962218.03275000001</v>
      </c>
      <c r="G93" s="16">
        <v>1049237.7116</v>
      </c>
      <c r="H93" s="11">
        <f>+SUM(D93:G93)</f>
        <v>3723066.3492900003</v>
      </c>
      <c r="I93" s="24">
        <f t="shared" si="16"/>
        <v>162683.05516999995</v>
      </c>
      <c r="J93" s="25">
        <f t="shared" si="17"/>
        <v>0.18350031099616126</v>
      </c>
      <c r="K93" s="51">
        <f t="shared" si="18"/>
        <v>-43248.836689999793</v>
      </c>
      <c r="L93" s="82">
        <f t="shared" si="19"/>
        <v>-1.1483063565946972E-2</v>
      </c>
    </row>
    <row r="94" spans="1:12" s="1" customFormat="1" x14ac:dyDescent="0.2">
      <c r="B94" s="5"/>
      <c r="C94" s="5"/>
      <c r="D94" s="4"/>
      <c r="E94" s="4"/>
      <c r="F94" s="4"/>
      <c r="G94" s="4"/>
      <c r="H94" s="4"/>
      <c r="I94" s="8"/>
      <c r="K94" s="38"/>
      <c r="L94" s="37"/>
    </row>
    <row r="95" spans="1:12" s="1" customFormat="1" x14ac:dyDescent="0.2">
      <c r="A95" s="1" t="s">
        <v>17</v>
      </c>
      <c r="B95" s="5"/>
      <c r="C95" s="5"/>
      <c r="D95" s="4"/>
      <c r="E95" s="4"/>
      <c r="F95" s="4"/>
      <c r="G95" s="4"/>
      <c r="H95" s="4"/>
      <c r="K95" s="38"/>
      <c r="L95" s="37"/>
    </row>
    <row r="96" spans="1:12" s="1" customFormat="1" x14ac:dyDescent="0.2">
      <c r="A96" s="1" t="s">
        <v>18</v>
      </c>
      <c r="B96" s="5"/>
      <c r="C96" s="5"/>
      <c r="D96" s="4"/>
      <c r="E96" s="4"/>
      <c r="F96" s="4"/>
      <c r="G96" s="4"/>
      <c r="H96" s="4"/>
      <c r="K96" s="38"/>
      <c r="L96" s="37"/>
    </row>
    <row r="97" spans="1:13" s="1" customFormat="1" x14ac:dyDescent="0.2">
      <c r="A97" s="1" t="s">
        <v>19</v>
      </c>
      <c r="B97" s="5"/>
      <c r="C97" s="5"/>
      <c r="D97" s="4"/>
      <c r="E97" s="4"/>
      <c r="F97" s="4"/>
      <c r="G97" s="4"/>
      <c r="H97" s="4"/>
      <c r="K97" s="38"/>
      <c r="L97" s="37"/>
    </row>
    <row r="100" spans="1:13" s="1" customFormat="1" x14ac:dyDescent="0.2">
      <c r="A100" s="149" t="s">
        <v>0</v>
      </c>
      <c r="B100" s="149"/>
      <c r="C100" s="149"/>
      <c r="D100" s="149"/>
      <c r="E100" s="149"/>
      <c r="F100" s="149"/>
      <c r="G100" s="149"/>
      <c r="H100" s="149"/>
      <c r="I100" s="149"/>
      <c r="J100" s="149"/>
      <c r="K100" s="149"/>
      <c r="L100" s="149"/>
    </row>
    <row r="101" spans="1:13" s="1" customFormat="1" x14ac:dyDescent="0.2">
      <c r="A101" s="149" t="str">
        <f>+A3</f>
        <v>PERIODO: Abril 2017-2018</v>
      </c>
      <c r="B101" s="149"/>
      <c r="C101" s="149"/>
      <c r="D101" s="149"/>
      <c r="E101" s="149"/>
      <c r="F101" s="149"/>
      <c r="G101" s="149"/>
      <c r="H101" s="149"/>
      <c r="I101" s="149"/>
      <c r="J101" s="149"/>
      <c r="K101" s="149"/>
      <c r="L101" s="149"/>
    </row>
    <row r="102" spans="1:13" s="1" customFormat="1" x14ac:dyDescent="0.2">
      <c r="A102" s="149" t="s">
        <v>1</v>
      </c>
      <c r="B102" s="149"/>
      <c r="C102" s="149"/>
      <c r="D102" s="149"/>
      <c r="E102" s="149"/>
      <c r="F102" s="149"/>
      <c r="G102" s="149"/>
      <c r="H102" s="149"/>
      <c r="I102" s="149"/>
      <c r="J102" s="149"/>
      <c r="K102" s="149"/>
      <c r="L102" s="149"/>
    </row>
    <row r="103" spans="1:13" s="1" customFormat="1" x14ac:dyDescent="0.2">
      <c r="A103" s="87"/>
      <c r="B103" s="87"/>
      <c r="C103" s="87"/>
      <c r="D103" s="17"/>
      <c r="E103" s="17"/>
      <c r="F103" s="17"/>
      <c r="G103" s="17"/>
      <c r="H103" s="17"/>
      <c r="I103" s="87"/>
      <c r="K103" s="38"/>
      <c r="L103" s="37"/>
    </row>
    <row r="104" spans="1:13" s="1" customFormat="1" x14ac:dyDescent="0.2">
      <c r="A104" s="150" t="s">
        <v>2</v>
      </c>
      <c r="B104" s="152" t="s">
        <v>30</v>
      </c>
      <c r="C104" s="152"/>
      <c r="D104" s="158" t="s">
        <v>53</v>
      </c>
      <c r="E104" s="159"/>
      <c r="F104" s="159"/>
      <c r="G104" s="159"/>
      <c r="H104" s="160"/>
      <c r="I104" s="152" t="str">
        <f>+I80</f>
        <v>Variación Abr. 18/17</v>
      </c>
      <c r="J104" s="152"/>
      <c r="K104" s="152" t="str">
        <f>+K80</f>
        <v>Variación Ene - Abr. 18/17</v>
      </c>
      <c r="L104" s="152"/>
    </row>
    <row r="105" spans="1:13" s="1" customFormat="1" x14ac:dyDescent="0.2">
      <c r="A105" s="151"/>
      <c r="B105" s="18" t="str">
        <f>+B81</f>
        <v>Abr. 17 (R)</v>
      </c>
      <c r="C105" s="18" t="str">
        <f>+C81</f>
        <v>Ene- Abr.17(R)</v>
      </c>
      <c r="D105" s="89" t="s">
        <v>47</v>
      </c>
      <c r="E105" s="89" t="s">
        <v>59</v>
      </c>
      <c r="F105" s="89" t="s">
        <v>64</v>
      </c>
      <c r="G105" s="89" t="s">
        <v>73</v>
      </c>
      <c r="H105" s="89" t="str">
        <f>+H81</f>
        <v xml:space="preserve"> Ene-Abr. 18 (P)</v>
      </c>
      <c r="I105" s="47" t="s">
        <v>3</v>
      </c>
      <c r="J105" s="88" t="s">
        <v>4</v>
      </c>
      <c r="K105" s="47" t="s">
        <v>3</v>
      </c>
      <c r="L105" s="88" t="s">
        <v>4</v>
      </c>
    </row>
    <row r="106" spans="1:13" s="1" customFormat="1" x14ac:dyDescent="0.2">
      <c r="A106" s="21" t="s">
        <v>5</v>
      </c>
      <c r="B106" s="21">
        <v>22831.598389999999</v>
      </c>
      <c r="C106" s="21">
        <v>40370.490899999997</v>
      </c>
      <c r="D106" s="36">
        <v>6250.6358399999999</v>
      </c>
      <c r="E106" s="36">
        <v>0</v>
      </c>
      <c r="F106" s="36">
        <v>0</v>
      </c>
      <c r="G106" s="36">
        <v>198.63821999999999</v>
      </c>
      <c r="H106" s="11">
        <f>+SUM(D106:G106)</f>
        <v>6449.2740599999997</v>
      </c>
      <c r="I106" s="24">
        <f>+G106-B106</f>
        <v>-22632.960169999998</v>
      </c>
      <c r="J106" s="25">
        <f>+G106/B106-1</f>
        <v>-0.9912998548499784</v>
      </c>
      <c r="K106" s="51">
        <f>+H106-C106</f>
        <v>-33921.216839999994</v>
      </c>
      <c r="L106" s="82">
        <f>+H106/C106-1</f>
        <v>-0.8402478167536972</v>
      </c>
    </row>
    <row r="107" spans="1:13" s="1" customFormat="1" x14ac:dyDescent="0.2">
      <c r="A107" s="21" t="s">
        <v>6</v>
      </c>
      <c r="B107" s="21">
        <v>15675.02384</v>
      </c>
      <c r="C107" s="21">
        <v>59854.899689999998</v>
      </c>
      <c r="D107" s="36">
        <v>11789.689329999999</v>
      </c>
      <c r="E107" s="36">
        <v>23709.290379999999</v>
      </c>
      <c r="F107" s="36">
        <v>61634.190740000005</v>
      </c>
      <c r="G107" s="36">
        <v>140502.48562999998</v>
      </c>
      <c r="H107" s="11">
        <f t="shared" ref="H107:H116" si="20">+SUM(D107:G107)</f>
        <v>237635.65607999999</v>
      </c>
      <c r="I107" s="24">
        <f t="shared" ref="I107:I117" si="21">+G107-B107</f>
        <v>124827.46178999999</v>
      </c>
      <c r="J107" s="25">
        <f t="shared" ref="J107:J117" si="22">+G107/B107-1</f>
        <v>7.9634623247883987</v>
      </c>
      <c r="K107" s="51">
        <f t="shared" ref="K107:K117" si="23">+H107-C107</f>
        <v>177780.75639</v>
      </c>
      <c r="L107" s="82">
        <f t="shared" ref="L107:L117" si="24">+H107/C107-1</f>
        <v>2.970195544738369</v>
      </c>
    </row>
    <row r="108" spans="1:13" s="1" customFormat="1" x14ac:dyDescent="0.2">
      <c r="A108" s="21" t="s">
        <v>7</v>
      </c>
      <c r="B108" s="21">
        <v>2401.6916800000004</v>
      </c>
      <c r="C108" s="21">
        <v>13710.270349999999</v>
      </c>
      <c r="D108" s="36">
        <v>12964.22781</v>
      </c>
      <c r="E108" s="36">
        <v>2923.87779</v>
      </c>
      <c r="F108" s="36">
        <v>3148.9884999999999</v>
      </c>
      <c r="G108" s="36">
        <v>13633.533130000002</v>
      </c>
      <c r="H108" s="11">
        <f t="shared" si="20"/>
        <v>32670.627230000006</v>
      </c>
      <c r="I108" s="24">
        <f t="shared" si="21"/>
        <v>11231.841450000002</v>
      </c>
      <c r="J108" s="25">
        <f t="shared" si="22"/>
        <v>4.676637531591898</v>
      </c>
      <c r="K108" s="51">
        <f t="shared" si="23"/>
        <v>18960.356880000007</v>
      </c>
      <c r="L108" s="82">
        <f t="shared" si="24"/>
        <v>1.3829309266684162</v>
      </c>
      <c r="M108" s="43"/>
    </row>
    <row r="109" spans="1:13" s="1" customFormat="1" x14ac:dyDescent="0.2">
      <c r="A109" s="21" t="s">
        <v>8</v>
      </c>
      <c r="B109" s="21">
        <v>12912.880349999999</v>
      </c>
      <c r="C109" s="21">
        <v>43130.08124</v>
      </c>
      <c r="D109" s="36">
        <v>6921.0285100000001</v>
      </c>
      <c r="E109" s="36">
        <v>5443.1508700000004</v>
      </c>
      <c r="F109" s="36">
        <v>10566.69227</v>
      </c>
      <c r="G109" s="36">
        <v>11907.32905</v>
      </c>
      <c r="H109" s="11">
        <f t="shared" si="20"/>
        <v>34838.200700000001</v>
      </c>
      <c r="I109" s="24">
        <f t="shared" si="21"/>
        <v>-1005.5512999999992</v>
      </c>
      <c r="J109" s="25">
        <f t="shared" si="22"/>
        <v>-7.7871959837372717E-2</v>
      </c>
      <c r="K109" s="51">
        <f t="shared" si="23"/>
        <v>-8291.8805399999983</v>
      </c>
      <c r="L109" s="82">
        <f t="shared" si="24"/>
        <v>-0.19225283842753083</v>
      </c>
    </row>
    <row r="110" spans="1:13" s="1" customFormat="1" x14ac:dyDescent="0.2">
      <c r="A110" s="21" t="s">
        <v>9</v>
      </c>
      <c r="B110" s="21">
        <v>929.23</v>
      </c>
      <c r="C110" s="21">
        <v>9261.5561200000011</v>
      </c>
      <c r="D110" s="36">
        <v>2008.8166799999999</v>
      </c>
      <c r="E110" s="36">
        <v>2429.7234700000004</v>
      </c>
      <c r="F110" s="36">
        <v>2024.3949399999999</v>
      </c>
      <c r="G110" s="36">
        <v>0</v>
      </c>
      <c r="H110" s="11">
        <f t="shared" si="20"/>
        <v>6462.9350900000009</v>
      </c>
      <c r="I110" s="24">
        <f t="shared" si="21"/>
        <v>-929.23</v>
      </c>
      <c r="J110" s="25">
        <f t="shared" si="22"/>
        <v>-1</v>
      </c>
      <c r="K110" s="51">
        <f t="shared" si="23"/>
        <v>-2798.6210300000002</v>
      </c>
      <c r="L110" s="82">
        <f t="shared" si="24"/>
        <v>-0.30217611314328463</v>
      </c>
    </row>
    <row r="111" spans="1:13" s="1" customFormat="1" x14ac:dyDescent="0.2">
      <c r="A111" s="21" t="s">
        <v>10</v>
      </c>
      <c r="B111" s="21">
        <v>1350</v>
      </c>
      <c r="C111" s="21">
        <v>1606.2091500000001</v>
      </c>
      <c r="D111" s="36">
        <v>32.863239999999998</v>
      </c>
      <c r="E111" s="36">
        <v>145.03</v>
      </c>
      <c r="F111" s="36">
        <v>500.03</v>
      </c>
      <c r="G111" s="36">
        <v>3156.36418</v>
      </c>
      <c r="H111" s="11">
        <f t="shared" si="20"/>
        <v>3834.2874200000001</v>
      </c>
      <c r="I111" s="24">
        <f t="shared" si="21"/>
        <v>1806.36418</v>
      </c>
      <c r="J111" s="25">
        <f t="shared" si="22"/>
        <v>1.3380475407407406</v>
      </c>
      <c r="K111" s="51">
        <f t="shared" si="23"/>
        <v>2228.07827</v>
      </c>
      <c r="L111" s="82">
        <f t="shared" si="24"/>
        <v>1.3871657187359441</v>
      </c>
    </row>
    <row r="112" spans="1:13" s="1" customFormat="1" x14ac:dyDescent="0.2">
      <c r="A112" s="21" t="s">
        <v>11</v>
      </c>
      <c r="B112" s="21">
        <v>355065.49977000005</v>
      </c>
      <c r="C112" s="21">
        <v>1506839.9242700001</v>
      </c>
      <c r="D112" s="36">
        <v>593692.54812000005</v>
      </c>
      <c r="E112" s="36">
        <v>465203.51175000001</v>
      </c>
      <c r="F112" s="36">
        <v>497304.65708000003</v>
      </c>
      <c r="G112" s="36">
        <v>501802.44415000005</v>
      </c>
      <c r="H112" s="11">
        <f t="shared" si="20"/>
        <v>2058003.1611000001</v>
      </c>
      <c r="I112" s="24">
        <f t="shared" si="21"/>
        <v>146736.94438</v>
      </c>
      <c r="J112" s="25">
        <f t="shared" si="22"/>
        <v>0.41326725484467364</v>
      </c>
      <c r="K112" s="51">
        <f t="shared" si="23"/>
        <v>551163.23683000007</v>
      </c>
      <c r="L112" s="82">
        <f t="shared" si="24"/>
        <v>0.365774245792575</v>
      </c>
    </row>
    <row r="113" spans="1:12" s="1" customFormat="1" x14ac:dyDescent="0.2">
      <c r="A113" s="21" t="s">
        <v>12</v>
      </c>
      <c r="B113" s="21">
        <v>270798.02179999993</v>
      </c>
      <c r="C113" s="21">
        <v>629749.1473999999</v>
      </c>
      <c r="D113" s="36">
        <v>203388.00075000001</v>
      </c>
      <c r="E113" s="36">
        <v>200006.56822999998</v>
      </c>
      <c r="F113" s="36">
        <v>233309.31406</v>
      </c>
      <c r="G113" s="36">
        <v>202117.81448</v>
      </c>
      <c r="H113" s="11">
        <f t="shared" si="20"/>
        <v>838821.69751999993</v>
      </c>
      <c r="I113" s="24">
        <f t="shared" si="21"/>
        <v>-68680.207319999929</v>
      </c>
      <c r="J113" s="25">
        <f t="shared" si="22"/>
        <v>-0.25362152523671033</v>
      </c>
      <c r="K113" s="51">
        <f t="shared" si="23"/>
        <v>209072.55012000003</v>
      </c>
      <c r="L113" s="82">
        <f t="shared" si="24"/>
        <v>0.33199338337047823</v>
      </c>
    </row>
    <row r="114" spans="1:12" s="1" customFormat="1" x14ac:dyDescent="0.2">
      <c r="A114" s="21" t="s">
        <v>13</v>
      </c>
      <c r="B114" s="21">
        <v>48452.7765</v>
      </c>
      <c r="C114" s="21">
        <v>238934.44602</v>
      </c>
      <c r="D114" s="36">
        <v>55383.019210000006</v>
      </c>
      <c r="E114" s="36">
        <v>48167.140299999999</v>
      </c>
      <c r="F114" s="36">
        <v>47943.95046</v>
      </c>
      <c r="G114" s="36">
        <v>54328.900329999997</v>
      </c>
      <c r="H114" s="11">
        <f t="shared" si="20"/>
        <v>205823.01029999999</v>
      </c>
      <c r="I114" s="24">
        <f t="shared" si="21"/>
        <v>5876.1238299999968</v>
      </c>
      <c r="J114" s="25">
        <f t="shared" si="22"/>
        <v>0.12127527573161867</v>
      </c>
      <c r="K114" s="51">
        <f t="shared" si="23"/>
        <v>-33111.435720000009</v>
      </c>
      <c r="L114" s="82">
        <f t="shared" si="24"/>
        <v>-0.13857958227265577</v>
      </c>
    </row>
    <row r="115" spans="1:12" s="1" customFormat="1" x14ac:dyDescent="0.2">
      <c r="A115" s="21" t="s">
        <v>14</v>
      </c>
      <c r="B115" s="21">
        <v>49433.746630000001</v>
      </c>
      <c r="C115" s="21">
        <v>272519.00163999997</v>
      </c>
      <c r="D115" s="36">
        <v>38128.68838</v>
      </c>
      <c r="E115" s="36">
        <v>53400.386840000006</v>
      </c>
      <c r="F115" s="36">
        <v>69908.445950000008</v>
      </c>
      <c r="G115" s="36">
        <v>63398.925810000001</v>
      </c>
      <c r="H115" s="11">
        <f t="shared" si="20"/>
        <v>224836.44698000001</v>
      </c>
      <c r="I115" s="24">
        <f t="shared" si="21"/>
        <v>13965.179179999999</v>
      </c>
      <c r="J115" s="25">
        <f t="shared" si="22"/>
        <v>0.28250294853283298</v>
      </c>
      <c r="K115" s="51">
        <f t="shared" si="23"/>
        <v>-47682.554659999965</v>
      </c>
      <c r="L115" s="82">
        <f t="shared" si="24"/>
        <v>-0.17496965119147556</v>
      </c>
    </row>
    <row r="116" spans="1:12" s="1" customFormat="1" x14ac:dyDescent="0.2">
      <c r="A116" s="21" t="s">
        <v>15</v>
      </c>
      <c r="B116" s="21">
        <v>79398.59262000001</v>
      </c>
      <c r="C116" s="21">
        <v>340939.18381000002</v>
      </c>
      <c r="D116" s="36">
        <v>76621.573820000005</v>
      </c>
      <c r="E116" s="36">
        <v>75637.055040000007</v>
      </c>
      <c r="F116" s="36">
        <v>102126.42606</v>
      </c>
      <c r="G116" s="36">
        <v>88078.949569999997</v>
      </c>
      <c r="H116" s="11">
        <f t="shared" si="20"/>
        <v>342464.00448999996</v>
      </c>
      <c r="I116" s="24">
        <f t="shared" si="21"/>
        <v>8680.3569499999867</v>
      </c>
      <c r="J116" s="25">
        <f t="shared" si="22"/>
        <v>0.10932633266617198</v>
      </c>
      <c r="K116" s="51">
        <f t="shared" si="23"/>
        <v>1524.8206799999462</v>
      </c>
      <c r="L116" s="82">
        <f t="shared" si="24"/>
        <v>4.4724125369224321E-3</v>
      </c>
    </row>
    <row r="117" spans="1:12" s="1" customFormat="1" x14ac:dyDescent="0.2">
      <c r="A117" s="18" t="s">
        <v>16</v>
      </c>
      <c r="B117" s="22">
        <v>859249.06157999998</v>
      </c>
      <c r="C117" s="22">
        <v>3156915.2105899998</v>
      </c>
      <c r="D117" s="16">
        <v>1007181.09169</v>
      </c>
      <c r="E117" s="16">
        <v>877065.73466999992</v>
      </c>
      <c r="F117" s="16">
        <v>1028467.0900600002</v>
      </c>
      <c r="G117" s="16">
        <v>1079125.3845499998</v>
      </c>
      <c r="H117" s="11">
        <f>+SUM(D117:G117)</f>
        <v>3991839.3009700002</v>
      </c>
      <c r="I117" s="24">
        <f t="shared" si="21"/>
        <v>219876.32296999986</v>
      </c>
      <c r="J117" s="25">
        <f t="shared" si="22"/>
        <v>0.25589358522625316</v>
      </c>
      <c r="K117" s="51">
        <f t="shared" si="23"/>
        <v>834924.09038000042</v>
      </c>
      <c r="L117" s="82">
        <f t="shared" si="24"/>
        <v>0.26447466424793853</v>
      </c>
    </row>
    <row r="118" spans="1:12" s="1" customFormat="1" x14ac:dyDescent="0.2">
      <c r="B118" s="5"/>
      <c r="C118" s="5"/>
      <c r="D118" s="4"/>
      <c r="E118" s="4"/>
      <c r="F118" s="4"/>
      <c r="G118" s="4"/>
      <c r="H118" s="4"/>
      <c r="K118" s="38"/>
      <c r="L118" s="37"/>
    </row>
    <row r="119" spans="1:12" s="1" customFormat="1" x14ac:dyDescent="0.2">
      <c r="A119" s="1" t="s">
        <v>17</v>
      </c>
      <c r="B119" s="5"/>
      <c r="C119" s="5"/>
      <c r="D119" s="4"/>
      <c r="E119" s="4"/>
      <c r="F119" s="4"/>
      <c r="G119" s="4"/>
      <c r="H119" s="4"/>
      <c r="K119" s="38"/>
      <c r="L119" s="37"/>
    </row>
    <row r="120" spans="1:12" s="1" customFormat="1" x14ac:dyDescent="0.2">
      <c r="A120" s="1" t="s">
        <v>18</v>
      </c>
      <c r="B120" s="5"/>
      <c r="C120" s="5"/>
      <c r="D120" s="4"/>
      <c r="E120" s="15"/>
      <c r="F120" s="15"/>
      <c r="G120" s="15"/>
      <c r="H120" s="4"/>
      <c r="I120" s="9"/>
      <c r="K120" s="38"/>
      <c r="L120" s="37"/>
    </row>
    <row r="121" spans="1:12" s="1" customFormat="1" x14ac:dyDescent="0.2">
      <c r="A121" s="1" t="s">
        <v>19</v>
      </c>
      <c r="B121" s="5"/>
      <c r="C121" s="5"/>
      <c r="D121" s="4"/>
      <c r="E121" s="4"/>
      <c r="F121" s="4"/>
      <c r="G121" s="4"/>
      <c r="H121" s="4"/>
      <c r="K121" s="38"/>
      <c r="L121" s="37"/>
    </row>
  </sheetData>
  <mergeCells count="40">
    <mergeCell ref="A2:L2"/>
    <mergeCell ref="A3:L3"/>
    <mergeCell ref="A4:L4"/>
    <mergeCell ref="A6:A7"/>
    <mergeCell ref="B6:C6"/>
    <mergeCell ref="D6:H6"/>
    <mergeCell ref="I6:J6"/>
    <mergeCell ref="K6:L6"/>
    <mergeCell ref="A27:L27"/>
    <mergeCell ref="A28:L28"/>
    <mergeCell ref="A29:L29"/>
    <mergeCell ref="A31:A32"/>
    <mergeCell ref="B31:C31"/>
    <mergeCell ref="D31:H31"/>
    <mergeCell ref="I31:J31"/>
    <mergeCell ref="K31:L31"/>
    <mergeCell ref="A51:L51"/>
    <mergeCell ref="A52:L52"/>
    <mergeCell ref="A53:L53"/>
    <mergeCell ref="A55:A56"/>
    <mergeCell ref="B55:C55"/>
    <mergeCell ref="D55:H55"/>
    <mergeCell ref="I55:J55"/>
    <mergeCell ref="K55:L55"/>
    <mergeCell ref="A76:L76"/>
    <mergeCell ref="A77:L77"/>
    <mergeCell ref="A78:L78"/>
    <mergeCell ref="A80:A81"/>
    <mergeCell ref="B80:C80"/>
    <mergeCell ref="D80:H80"/>
    <mergeCell ref="I80:J80"/>
    <mergeCell ref="K80:L80"/>
    <mergeCell ref="A100:L100"/>
    <mergeCell ref="A101:L101"/>
    <mergeCell ref="A102:L102"/>
    <mergeCell ref="A104:A105"/>
    <mergeCell ref="B104:C104"/>
    <mergeCell ref="D104:H104"/>
    <mergeCell ref="I104:J104"/>
    <mergeCell ref="K104:L10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21"/>
  <sheetViews>
    <sheetView topLeftCell="A55" workbookViewId="0">
      <selection activeCell="A55" sqref="A1:XFD1048576"/>
    </sheetView>
  </sheetViews>
  <sheetFormatPr baseColWidth="10" defaultRowHeight="11.25" x14ac:dyDescent="0.2"/>
  <cols>
    <col min="1" max="1" width="23.85546875" style="10" customWidth="1"/>
    <col min="2" max="2" width="13.5703125" style="10" customWidth="1"/>
    <col min="3" max="3" width="12.5703125" style="10" customWidth="1"/>
    <col min="4" max="4" width="12.7109375" style="14" customWidth="1"/>
    <col min="5" max="8" width="11.7109375" style="14" customWidth="1"/>
    <col min="9" max="9" width="12" style="14" customWidth="1"/>
    <col min="10" max="10" width="12.42578125" style="10" customWidth="1"/>
    <col min="11" max="11" width="12.5703125" style="10" customWidth="1"/>
    <col min="12" max="12" width="13" style="39" customWidth="1"/>
    <col min="13" max="13" width="11.42578125" style="40"/>
    <col min="14" max="16384" width="11.42578125" style="10"/>
  </cols>
  <sheetData>
    <row r="2" spans="1:15" s="1" customFormat="1" x14ac:dyDescent="0.2">
      <c r="A2" s="149" t="s">
        <v>0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</row>
    <row r="3" spans="1:15" s="1" customFormat="1" x14ac:dyDescent="0.2">
      <c r="A3" s="149" t="s">
        <v>81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</row>
    <row r="4" spans="1:15" s="1" customFormat="1" x14ac:dyDescent="0.2">
      <c r="A4" s="149" t="s">
        <v>1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</row>
    <row r="5" spans="1:15" s="1" customFormat="1" x14ac:dyDescent="0.2">
      <c r="A5" s="91"/>
      <c r="B5" s="91"/>
      <c r="C5" s="91"/>
      <c r="D5" s="17"/>
      <c r="E5" s="17"/>
      <c r="F5" s="17"/>
      <c r="G5" s="17"/>
      <c r="H5" s="17"/>
      <c r="I5" s="17"/>
      <c r="J5" s="91"/>
      <c r="K5" s="91"/>
      <c r="L5" s="38"/>
      <c r="M5" s="37"/>
    </row>
    <row r="6" spans="1:15" s="1" customFormat="1" x14ac:dyDescent="0.2">
      <c r="A6" s="150" t="s">
        <v>2</v>
      </c>
      <c r="B6" s="152" t="s">
        <v>26</v>
      </c>
      <c r="C6" s="152"/>
      <c r="D6" s="158" t="s">
        <v>48</v>
      </c>
      <c r="E6" s="159"/>
      <c r="F6" s="159"/>
      <c r="G6" s="159"/>
      <c r="H6" s="159"/>
      <c r="I6" s="160"/>
      <c r="J6" s="152" t="s">
        <v>79</v>
      </c>
      <c r="K6" s="152"/>
      <c r="L6" s="152" t="s">
        <v>80</v>
      </c>
      <c r="M6" s="152"/>
    </row>
    <row r="7" spans="1:15" s="1" customFormat="1" x14ac:dyDescent="0.2">
      <c r="A7" s="151"/>
      <c r="B7" s="18" t="s">
        <v>76</v>
      </c>
      <c r="C7" s="92" t="s">
        <v>77</v>
      </c>
      <c r="D7" s="93" t="s">
        <v>47</v>
      </c>
      <c r="E7" s="93" t="s">
        <v>59</v>
      </c>
      <c r="F7" s="93" t="s">
        <v>64</v>
      </c>
      <c r="G7" s="93" t="s">
        <v>73</v>
      </c>
      <c r="H7" s="93" t="s">
        <v>75</v>
      </c>
      <c r="I7" s="93" t="s">
        <v>78</v>
      </c>
      <c r="J7" s="47" t="s">
        <v>3</v>
      </c>
      <c r="K7" s="92" t="s">
        <v>4</v>
      </c>
      <c r="L7" s="47" t="s">
        <v>3</v>
      </c>
      <c r="M7" s="92" t="s">
        <v>4</v>
      </c>
    </row>
    <row r="8" spans="1:15" s="1" customFormat="1" x14ac:dyDescent="0.2">
      <c r="A8" s="21" t="s">
        <v>5</v>
      </c>
      <c r="B8" s="23">
        <v>16670.17427</v>
      </c>
      <c r="C8" s="11">
        <v>62709.871660000004</v>
      </c>
      <c r="D8" s="11">
        <v>6250.6358399999999</v>
      </c>
      <c r="E8" s="11">
        <v>0</v>
      </c>
      <c r="F8" s="11">
        <v>170321.55650999999</v>
      </c>
      <c r="G8" s="11">
        <v>10198.638220000001</v>
      </c>
      <c r="H8" s="11">
        <v>15741.209199999999</v>
      </c>
      <c r="I8" s="11">
        <f>+SUM(D8:H8)</f>
        <v>202512.03977</v>
      </c>
      <c r="J8" s="24">
        <f>+H8-B8</f>
        <v>-928.9650700000002</v>
      </c>
      <c r="K8" s="97">
        <f>+H8/B8-1</f>
        <v>-5.5726176280699424E-2</v>
      </c>
      <c r="L8" s="51">
        <f>+I8-C8</f>
        <v>139802.16811</v>
      </c>
      <c r="M8" s="52">
        <f>+I8/C8-1</f>
        <v>2.2293486561091775</v>
      </c>
      <c r="N8" s="9"/>
      <c r="O8" s="9"/>
    </row>
    <row r="9" spans="1:15" s="1" customFormat="1" x14ac:dyDescent="0.2">
      <c r="A9" s="21" t="s">
        <v>6</v>
      </c>
      <c r="B9" s="23">
        <v>57865.140530000004</v>
      </c>
      <c r="C9" s="11">
        <v>282227.36337000004</v>
      </c>
      <c r="D9" s="11">
        <v>32861.051140000003</v>
      </c>
      <c r="E9" s="11">
        <v>85560.678280000007</v>
      </c>
      <c r="F9" s="11">
        <v>124420.28664000001</v>
      </c>
      <c r="G9" s="11">
        <v>387859.2635</v>
      </c>
      <c r="H9" s="11">
        <v>51368.860229999998</v>
      </c>
      <c r="I9" s="11">
        <f>+SUM(D9:H9)</f>
        <v>682070.13979000004</v>
      </c>
      <c r="J9" s="24">
        <f>+H9-B9</f>
        <v>-6496.2803000000058</v>
      </c>
      <c r="K9" s="97">
        <f t="shared" ref="K9:K19" si="0">+H9/B9-1</f>
        <v>-0.11226586923489845</v>
      </c>
      <c r="L9" s="51">
        <f t="shared" ref="L9:L19" si="1">+I9-C9</f>
        <v>399842.77642000001</v>
      </c>
      <c r="M9" s="52">
        <f t="shared" ref="M9:M19" si="2">+I9/C9-1</f>
        <v>1.4167399349431835</v>
      </c>
      <c r="N9" s="9"/>
      <c r="O9" s="9"/>
    </row>
    <row r="10" spans="1:15" s="1" customFormat="1" x14ac:dyDescent="0.2">
      <c r="A10" s="21" t="s">
        <v>7</v>
      </c>
      <c r="B10" s="23">
        <v>16140.465560000001</v>
      </c>
      <c r="C10" s="11">
        <v>94938.399619999997</v>
      </c>
      <c r="D10" s="11">
        <v>26886.793420000002</v>
      </c>
      <c r="E10" s="11">
        <v>15769.36759</v>
      </c>
      <c r="F10" s="11">
        <v>11776.734390000001</v>
      </c>
      <c r="G10" s="11">
        <v>22876.497620000002</v>
      </c>
      <c r="H10" s="11">
        <v>34317.567849999992</v>
      </c>
      <c r="I10" s="11">
        <f t="shared" ref="I10:I19" si="3">+SUM(D10:H10)</f>
        <v>111626.96087000001</v>
      </c>
      <c r="J10" s="24">
        <f t="shared" ref="J10:J19" si="4">+H10-B10</f>
        <v>18177.102289999992</v>
      </c>
      <c r="K10" s="97">
        <f t="shared" si="0"/>
        <v>1.1261820312697344</v>
      </c>
      <c r="L10" s="51">
        <f t="shared" si="1"/>
        <v>16688.561250000013</v>
      </c>
      <c r="M10" s="52">
        <f t="shared" si="2"/>
        <v>0.17578304792157406</v>
      </c>
      <c r="N10" s="9"/>
      <c r="O10" s="9"/>
    </row>
    <row r="11" spans="1:15" s="1" customFormat="1" x14ac:dyDescent="0.2">
      <c r="A11" s="21" t="s">
        <v>8</v>
      </c>
      <c r="B11" s="23">
        <v>46981.70779</v>
      </c>
      <c r="C11" s="11">
        <v>239025.72697999998</v>
      </c>
      <c r="D11" s="11">
        <v>43564.270120000008</v>
      </c>
      <c r="E11" s="11">
        <v>29857.227700000003</v>
      </c>
      <c r="F11" s="11">
        <v>42809.18735</v>
      </c>
      <c r="G11" s="11">
        <v>53862.198850000001</v>
      </c>
      <c r="H11" s="11">
        <v>43688.540349999996</v>
      </c>
      <c r="I11" s="11">
        <f t="shared" si="3"/>
        <v>213781.42436999999</v>
      </c>
      <c r="J11" s="24">
        <f t="shared" si="4"/>
        <v>-3293.1674400000047</v>
      </c>
      <c r="K11" s="97">
        <f t="shared" si="0"/>
        <v>-7.009467290375837E-2</v>
      </c>
      <c r="L11" s="51">
        <f t="shared" si="1"/>
        <v>-25244.302609999984</v>
      </c>
      <c r="M11" s="52">
        <f t="shared" si="2"/>
        <v>-0.1056133284435623</v>
      </c>
      <c r="N11" s="9"/>
      <c r="O11" s="9"/>
    </row>
    <row r="12" spans="1:15" s="1" customFormat="1" x14ac:dyDescent="0.2">
      <c r="A12" s="21" t="s">
        <v>9</v>
      </c>
      <c r="B12" s="23">
        <v>2765.5080800000001</v>
      </c>
      <c r="C12" s="11">
        <v>22794.34014</v>
      </c>
      <c r="D12" s="11">
        <v>6521.5892199999998</v>
      </c>
      <c r="E12" s="11">
        <v>3897.8927800000001</v>
      </c>
      <c r="F12" s="11">
        <v>3867.4938499999998</v>
      </c>
      <c r="G12" s="11">
        <v>1584.4970800000001</v>
      </c>
      <c r="H12" s="11">
        <v>1524.61176</v>
      </c>
      <c r="I12" s="11">
        <f t="shared" si="3"/>
        <v>17396.08469</v>
      </c>
      <c r="J12" s="24">
        <f t="shared" si="4"/>
        <v>-1240.8963200000001</v>
      </c>
      <c r="K12" s="97">
        <f t="shared" si="0"/>
        <v>-0.4487046445367826</v>
      </c>
      <c r="L12" s="51">
        <f t="shared" si="1"/>
        <v>-5398.2554500000006</v>
      </c>
      <c r="M12" s="52">
        <f t="shared" si="2"/>
        <v>-0.236824379071497</v>
      </c>
      <c r="N12" s="9"/>
      <c r="O12" s="9"/>
    </row>
    <row r="13" spans="1:15" s="1" customFormat="1" x14ac:dyDescent="0.2">
      <c r="A13" s="21" t="s">
        <v>10</v>
      </c>
      <c r="B13" s="23">
        <v>130.91605000000001</v>
      </c>
      <c r="C13" s="11">
        <v>3371.00504</v>
      </c>
      <c r="D13" s="11">
        <v>289.27787000000001</v>
      </c>
      <c r="E13" s="11">
        <v>2999.098</v>
      </c>
      <c r="F13" s="11">
        <v>646.27456000000006</v>
      </c>
      <c r="G13" s="11">
        <v>3511.1506900000004</v>
      </c>
      <c r="H13" s="11">
        <v>1681.15534</v>
      </c>
      <c r="I13" s="11">
        <f t="shared" si="3"/>
        <v>9126.9564599999994</v>
      </c>
      <c r="J13" s="24">
        <f t="shared" si="4"/>
        <v>1550.23929</v>
      </c>
      <c r="K13" s="97">
        <f t="shared" si="0"/>
        <v>11.841476197914616</v>
      </c>
      <c r="L13" s="51">
        <f t="shared" si="1"/>
        <v>5755.9514199999994</v>
      </c>
      <c r="M13" s="52">
        <f t="shared" si="2"/>
        <v>1.7074882273092062</v>
      </c>
      <c r="N13" s="9"/>
      <c r="O13" s="9"/>
    </row>
    <row r="14" spans="1:15" s="1" customFormat="1" x14ac:dyDescent="0.2">
      <c r="A14" s="21" t="s">
        <v>11</v>
      </c>
      <c r="B14" s="23">
        <v>873760.25334000005</v>
      </c>
      <c r="C14" s="11">
        <v>4240095.1348799998</v>
      </c>
      <c r="D14" s="11">
        <v>991915.07775000005</v>
      </c>
      <c r="E14" s="11">
        <v>853773.89933000004</v>
      </c>
      <c r="F14" s="11">
        <v>917251.27511000005</v>
      </c>
      <c r="G14" s="11">
        <v>880399.30666999996</v>
      </c>
      <c r="H14" s="11">
        <v>888790.22607000009</v>
      </c>
      <c r="I14" s="11">
        <f t="shared" si="3"/>
        <v>4532129.7849300001</v>
      </c>
      <c r="J14" s="24">
        <f t="shared" si="4"/>
        <v>15029.972730000038</v>
      </c>
      <c r="K14" s="97">
        <f t="shared" si="0"/>
        <v>1.7201483670774786E-2</v>
      </c>
      <c r="L14" s="51">
        <f t="shared" si="1"/>
        <v>292034.65005000029</v>
      </c>
      <c r="M14" s="52">
        <f t="shared" si="2"/>
        <v>6.8874551339109358E-2</v>
      </c>
      <c r="N14" s="9"/>
      <c r="O14" s="9"/>
    </row>
    <row r="15" spans="1:15" s="1" customFormat="1" x14ac:dyDescent="0.2">
      <c r="A15" s="21" t="s">
        <v>12</v>
      </c>
      <c r="B15" s="23">
        <v>171028.33002000002</v>
      </c>
      <c r="C15" s="11">
        <v>1284150.99685</v>
      </c>
      <c r="D15" s="11">
        <v>280349.67566000001</v>
      </c>
      <c r="E15" s="11">
        <v>323200.42140999995</v>
      </c>
      <c r="F15" s="11">
        <v>341959.32193999999</v>
      </c>
      <c r="G15" s="11">
        <v>303871.33487999992</v>
      </c>
      <c r="H15" s="11">
        <v>397716.68358000007</v>
      </c>
      <c r="I15" s="11">
        <f t="shared" si="3"/>
        <v>1647097.4374699998</v>
      </c>
      <c r="J15" s="24">
        <f t="shared" si="4"/>
        <v>226688.35356000005</v>
      </c>
      <c r="K15" s="97">
        <f t="shared" si="0"/>
        <v>1.325443296636827</v>
      </c>
      <c r="L15" s="51">
        <f t="shared" si="1"/>
        <v>362946.44061999978</v>
      </c>
      <c r="M15" s="52">
        <f t="shared" si="2"/>
        <v>0.28263532988745177</v>
      </c>
      <c r="N15" s="9"/>
      <c r="O15" s="9"/>
    </row>
    <row r="16" spans="1:15" s="1" customFormat="1" x14ac:dyDescent="0.2">
      <c r="A16" s="21" t="s">
        <v>13</v>
      </c>
      <c r="B16" s="23">
        <v>213007.90093999999</v>
      </c>
      <c r="C16" s="11">
        <v>1023277.51888</v>
      </c>
      <c r="D16" s="11">
        <v>199940.23550000001</v>
      </c>
      <c r="E16" s="11">
        <v>176069.30187999998</v>
      </c>
      <c r="F16" s="11">
        <v>191276.84687000001</v>
      </c>
      <c r="G16" s="11">
        <v>213565.69193</v>
      </c>
      <c r="H16" s="11">
        <v>232636.74437999999</v>
      </c>
      <c r="I16" s="11">
        <f t="shared" si="3"/>
        <v>1013488.8205599999</v>
      </c>
      <c r="J16" s="24">
        <f t="shared" si="4"/>
        <v>19628.843439999997</v>
      </c>
      <c r="K16" s="97">
        <f t="shared" si="0"/>
        <v>9.2150776348568719E-2</v>
      </c>
      <c r="L16" s="51">
        <f t="shared" si="1"/>
        <v>-9788.6983200000832</v>
      </c>
      <c r="M16" s="52">
        <f t="shared" si="2"/>
        <v>-9.5660249926275975E-3</v>
      </c>
      <c r="N16" s="9"/>
      <c r="O16" s="9"/>
    </row>
    <row r="17" spans="1:15" s="1" customFormat="1" x14ac:dyDescent="0.2">
      <c r="A17" s="21" t="s">
        <v>14</v>
      </c>
      <c r="B17" s="23">
        <v>218994.89392</v>
      </c>
      <c r="C17" s="11">
        <v>1155469.0656899998</v>
      </c>
      <c r="D17" s="11">
        <v>239842.67751000001</v>
      </c>
      <c r="E17" s="11">
        <v>137470.67965000001</v>
      </c>
      <c r="F17" s="11">
        <v>229439.37804000001</v>
      </c>
      <c r="G17" s="11">
        <v>200323.88247000004</v>
      </c>
      <c r="H17" s="11">
        <v>166904.13582</v>
      </c>
      <c r="I17" s="11">
        <f t="shared" si="3"/>
        <v>973980.75349000003</v>
      </c>
      <c r="J17" s="24">
        <f t="shared" si="4"/>
        <v>-52090.758100000006</v>
      </c>
      <c r="K17" s="97">
        <f t="shared" si="0"/>
        <v>-0.23786288879880935</v>
      </c>
      <c r="L17" s="51">
        <f t="shared" si="1"/>
        <v>-181488.31219999981</v>
      </c>
      <c r="M17" s="52">
        <f t="shared" si="2"/>
        <v>-0.15706894938950378</v>
      </c>
      <c r="N17" s="9"/>
      <c r="O17" s="9"/>
    </row>
    <row r="18" spans="1:15" s="1" customFormat="1" x14ac:dyDescent="0.2">
      <c r="A18" s="21" t="s">
        <v>15</v>
      </c>
      <c r="B18" s="23">
        <v>282098.95410999999</v>
      </c>
      <c r="C18" s="11">
        <v>1218846.76997</v>
      </c>
      <c r="D18" s="11">
        <v>208837.62628</v>
      </c>
      <c r="E18" s="11">
        <v>207395.99909999999</v>
      </c>
      <c r="F18" s="11">
        <v>267222.20399999997</v>
      </c>
      <c r="G18" s="11">
        <v>247050.21326999998</v>
      </c>
      <c r="H18" s="11">
        <v>283008.76963</v>
      </c>
      <c r="I18" s="11">
        <f t="shared" si="3"/>
        <v>1213514.81228</v>
      </c>
      <c r="J18" s="24">
        <f t="shared" si="4"/>
        <v>909.81552000000374</v>
      </c>
      <c r="K18" s="97">
        <f t="shared" si="0"/>
        <v>3.2251644564595949E-3</v>
      </c>
      <c r="L18" s="51">
        <f t="shared" si="1"/>
        <v>-5331.9576900000684</v>
      </c>
      <c r="M18" s="52">
        <f t="shared" si="2"/>
        <v>-4.3745922960696237E-3</v>
      </c>
      <c r="N18" s="9"/>
      <c r="O18" s="9"/>
    </row>
    <row r="19" spans="1:15" s="13" customFormat="1" x14ac:dyDescent="0.2">
      <c r="A19" s="18" t="s">
        <v>16</v>
      </c>
      <c r="B19" s="26">
        <v>1899444.2446100002</v>
      </c>
      <c r="C19" s="12">
        <v>9626906.1930800006</v>
      </c>
      <c r="D19" s="12">
        <v>2037258.9103100002</v>
      </c>
      <c r="E19" s="12">
        <v>1835994.5657200003</v>
      </c>
      <c r="F19" s="12">
        <v>2300990.55926</v>
      </c>
      <c r="G19" s="12">
        <v>2325102.6751800003</v>
      </c>
      <c r="H19" s="12">
        <v>2117378.5042099999</v>
      </c>
      <c r="I19" s="11">
        <f t="shared" si="3"/>
        <v>10616725.214680001</v>
      </c>
      <c r="J19" s="24">
        <f t="shared" si="4"/>
        <v>217934.25959999976</v>
      </c>
      <c r="K19" s="97">
        <f t="shared" si="0"/>
        <v>0.11473580244243853</v>
      </c>
      <c r="L19" s="51">
        <f t="shared" si="1"/>
        <v>989819.02160000056</v>
      </c>
      <c r="M19" s="52">
        <f t="shared" si="2"/>
        <v>0.10281797721385311</v>
      </c>
      <c r="N19" s="9"/>
      <c r="O19" s="9"/>
    </row>
    <row r="20" spans="1:15" s="1" customFormat="1" x14ac:dyDescent="0.2">
      <c r="B20" s="3"/>
      <c r="C20" s="3"/>
      <c r="D20" s="4"/>
      <c r="E20" s="4"/>
      <c r="F20" s="4"/>
      <c r="G20" s="4"/>
      <c r="H20" s="4"/>
      <c r="I20" s="4"/>
      <c r="L20" s="38"/>
      <c r="M20" s="37"/>
      <c r="N20" s="9"/>
      <c r="O20" s="9"/>
    </row>
    <row r="21" spans="1:15" s="1" customFormat="1" x14ac:dyDescent="0.2">
      <c r="A21" s="1" t="s">
        <v>17</v>
      </c>
      <c r="B21" s="5"/>
      <c r="C21" s="5"/>
      <c r="D21" s="4"/>
      <c r="E21" s="4"/>
      <c r="F21" s="15"/>
      <c r="G21" s="15"/>
      <c r="H21" s="15"/>
      <c r="I21" s="15"/>
      <c r="J21" s="9"/>
      <c r="L21" s="9"/>
      <c r="M21" s="37"/>
      <c r="N21" s="9"/>
      <c r="O21" s="9"/>
    </row>
    <row r="22" spans="1:15" s="1" customFormat="1" x14ac:dyDescent="0.2">
      <c r="A22" s="1" t="s">
        <v>18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9"/>
      <c r="O22" s="9"/>
    </row>
    <row r="23" spans="1:15" s="1" customFormat="1" x14ac:dyDescent="0.2">
      <c r="A23" s="1" t="s">
        <v>19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9"/>
    </row>
    <row r="24" spans="1:15" s="1" customFormat="1" x14ac:dyDescent="0.2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</row>
    <row r="25" spans="1:15" x14ac:dyDescent="0.2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</row>
    <row r="26" spans="1:15" x14ac:dyDescent="0.2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</row>
    <row r="27" spans="1:15" s="1" customFormat="1" x14ac:dyDescent="0.2">
      <c r="A27" s="149" t="s">
        <v>0</v>
      </c>
      <c r="B27" s="149"/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/>
    </row>
    <row r="28" spans="1:15" s="1" customFormat="1" x14ac:dyDescent="0.2">
      <c r="A28" s="149" t="str">
        <f>+A3</f>
        <v>PERIODO: Mayo 2017-2018</v>
      </c>
      <c r="B28" s="149"/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</row>
    <row r="29" spans="1:15" s="1" customFormat="1" x14ac:dyDescent="0.2">
      <c r="A29" s="149" t="s">
        <v>1</v>
      </c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</row>
    <row r="30" spans="1:15" s="1" customFormat="1" x14ac:dyDescent="0.2">
      <c r="A30" s="91"/>
      <c r="B30" s="91"/>
      <c r="C30" s="91"/>
      <c r="D30" s="17"/>
      <c r="E30" s="17"/>
      <c r="F30" s="17"/>
      <c r="G30" s="17"/>
      <c r="H30" s="17"/>
      <c r="I30" s="17"/>
      <c r="J30" s="91"/>
      <c r="L30" s="38"/>
      <c r="M30" s="37"/>
    </row>
    <row r="31" spans="1:15" s="1" customFormat="1" x14ac:dyDescent="0.2">
      <c r="A31" s="150" t="s">
        <v>2</v>
      </c>
      <c r="B31" s="152" t="s">
        <v>27</v>
      </c>
      <c r="C31" s="152"/>
      <c r="D31" s="158" t="s">
        <v>50</v>
      </c>
      <c r="E31" s="159"/>
      <c r="F31" s="159"/>
      <c r="G31" s="159"/>
      <c r="H31" s="159"/>
      <c r="I31" s="160"/>
      <c r="J31" s="152" t="str">
        <f>+J6</f>
        <v>Variación May. 18/17</v>
      </c>
      <c r="K31" s="152"/>
      <c r="L31" s="152" t="str">
        <f>+L6</f>
        <v>Variación Ene - May. 18/17</v>
      </c>
      <c r="M31" s="152"/>
    </row>
    <row r="32" spans="1:15" s="1" customFormat="1" x14ac:dyDescent="0.2">
      <c r="A32" s="151"/>
      <c r="B32" s="18" t="s">
        <v>76</v>
      </c>
      <c r="C32" s="18" t="s">
        <v>77</v>
      </c>
      <c r="D32" s="93" t="s">
        <v>47</v>
      </c>
      <c r="E32" s="93" t="s">
        <v>59</v>
      </c>
      <c r="F32" s="93" t="s">
        <v>64</v>
      </c>
      <c r="G32" s="93" t="s">
        <v>73</v>
      </c>
      <c r="H32" s="93" t="str">
        <f>+H7</f>
        <v>May. 18 (P)</v>
      </c>
      <c r="I32" s="93" t="str">
        <f>+I7</f>
        <v xml:space="preserve"> Ene-May 18 (P)</v>
      </c>
      <c r="J32" s="47" t="s">
        <v>3</v>
      </c>
      <c r="K32" s="92" t="s">
        <v>4</v>
      </c>
      <c r="L32" s="47" t="s">
        <v>3</v>
      </c>
      <c r="M32" s="92" t="s">
        <v>4</v>
      </c>
    </row>
    <row r="33" spans="1:13" s="1" customFormat="1" x14ac:dyDescent="0.2">
      <c r="A33" s="21" t="s">
        <v>5</v>
      </c>
      <c r="B33" s="11">
        <v>10754.396289999999</v>
      </c>
      <c r="C33" s="11">
        <v>15823.602779999999</v>
      </c>
      <c r="D33" s="48">
        <v>0</v>
      </c>
      <c r="E33" s="48">
        <v>0</v>
      </c>
      <c r="F33" s="48">
        <v>170201.55650999999</v>
      </c>
      <c r="G33" s="48">
        <v>10000</v>
      </c>
      <c r="H33" s="48">
        <v>0</v>
      </c>
      <c r="I33" s="11">
        <f>+SUM(D33:H33)</f>
        <v>180201.55650999999</v>
      </c>
      <c r="J33" s="24">
        <f>+H33-B33</f>
        <v>-10754.396289999999</v>
      </c>
      <c r="K33" s="97">
        <f>+H33/B33-1</f>
        <v>-1</v>
      </c>
      <c r="L33" s="51">
        <f>+I33-C33</f>
        <v>164377.95373000001</v>
      </c>
      <c r="M33" s="52">
        <f>+I33/C33-1</f>
        <v>10.388149653109531</v>
      </c>
    </row>
    <row r="34" spans="1:13" s="1" customFormat="1" x14ac:dyDescent="0.2">
      <c r="A34" s="21" t="s">
        <v>6</v>
      </c>
      <c r="B34" s="11">
        <v>1250.01</v>
      </c>
      <c r="C34" s="11">
        <v>11630.03</v>
      </c>
      <c r="D34" s="48">
        <v>1100</v>
      </c>
      <c r="E34" s="48">
        <v>0</v>
      </c>
      <c r="F34" s="48">
        <v>1100</v>
      </c>
      <c r="G34" s="48">
        <v>55000</v>
      </c>
      <c r="H34" s="48">
        <v>24000</v>
      </c>
      <c r="I34" s="11">
        <f t="shared" ref="I34:I44" si="5">+SUM(D34:H34)</f>
        <v>81200</v>
      </c>
      <c r="J34" s="24">
        <f t="shared" ref="J34:J44" si="6">+H34-B34</f>
        <v>22749.99</v>
      </c>
      <c r="K34" s="97">
        <f t="shared" ref="K34:K44" si="7">+H34/B34-1</f>
        <v>18.19984640122879</v>
      </c>
      <c r="L34" s="51">
        <f t="shared" ref="L34:L44" si="8">+I34-C34</f>
        <v>69569.97</v>
      </c>
      <c r="M34" s="52">
        <f t="shared" ref="M34:M44" si="9">+I34/C34-1</f>
        <v>5.9819252400896641</v>
      </c>
    </row>
    <row r="35" spans="1:13" s="1" customFormat="1" x14ac:dyDescent="0.2">
      <c r="A35" s="21" t="s">
        <v>7</v>
      </c>
      <c r="B35" s="11">
        <v>3450.183</v>
      </c>
      <c r="C35" s="11">
        <v>21414.252820000002</v>
      </c>
      <c r="D35" s="29">
        <v>3325.2686100000001</v>
      </c>
      <c r="E35" s="29">
        <v>4601.6315700000005</v>
      </c>
      <c r="F35" s="29">
        <v>3106.2460000000001</v>
      </c>
      <c r="G35" s="29">
        <v>3466.5619100000004</v>
      </c>
      <c r="H35" s="29">
        <v>5307.8750499999996</v>
      </c>
      <c r="I35" s="11">
        <f t="shared" si="5"/>
        <v>19807.583139999999</v>
      </c>
      <c r="J35" s="24">
        <f t="shared" si="6"/>
        <v>1857.6920499999997</v>
      </c>
      <c r="K35" s="97">
        <f t="shared" si="7"/>
        <v>0.53843290341410865</v>
      </c>
      <c r="L35" s="51">
        <f t="shared" si="8"/>
        <v>-1606.6696800000027</v>
      </c>
      <c r="M35" s="52">
        <f t="shared" si="9"/>
        <v>-7.5028052274578649E-2</v>
      </c>
    </row>
    <row r="36" spans="1:13" s="1" customFormat="1" x14ac:dyDescent="0.2">
      <c r="A36" s="21" t="s">
        <v>8</v>
      </c>
      <c r="B36" s="11">
        <v>11777.77872</v>
      </c>
      <c r="C36" s="11">
        <v>65337.77865</v>
      </c>
      <c r="D36" s="29">
        <v>14484.555880000002</v>
      </c>
      <c r="E36" s="29">
        <v>11474.013869999999</v>
      </c>
      <c r="F36" s="29">
        <v>11900.35799</v>
      </c>
      <c r="G36" s="29">
        <v>15091.8161</v>
      </c>
      <c r="H36" s="29">
        <v>16364.80927</v>
      </c>
      <c r="I36" s="11">
        <f t="shared" si="5"/>
        <v>69315.553109999993</v>
      </c>
      <c r="J36" s="24">
        <f t="shared" si="6"/>
        <v>4587.0305499999995</v>
      </c>
      <c r="K36" s="97">
        <f t="shared" si="7"/>
        <v>0.38946482686168182</v>
      </c>
      <c r="L36" s="51">
        <f t="shared" si="8"/>
        <v>3977.7744599999933</v>
      </c>
      <c r="M36" s="52">
        <f t="shared" si="9"/>
        <v>6.0880160638886238E-2</v>
      </c>
    </row>
    <row r="37" spans="1:13" s="1" customFormat="1" x14ac:dyDescent="0.2">
      <c r="A37" s="21" t="s">
        <v>9</v>
      </c>
      <c r="B37" s="11">
        <v>0</v>
      </c>
      <c r="C37" s="11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11">
        <f t="shared" si="5"/>
        <v>0</v>
      </c>
      <c r="J37" s="24">
        <f t="shared" si="6"/>
        <v>0</v>
      </c>
      <c r="K37" s="97">
        <v>0</v>
      </c>
      <c r="L37" s="51">
        <f t="shared" si="8"/>
        <v>0</v>
      </c>
      <c r="M37" s="52">
        <v>0</v>
      </c>
    </row>
    <row r="38" spans="1:13" s="1" customFormat="1" x14ac:dyDescent="0.2">
      <c r="A38" s="21" t="s">
        <v>10</v>
      </c>
      <c r="B38" s="11">
        <v>15</v>
      </c>
      <c r="C38" s="11">
        <v>35</v>
      </c>
      <c r="D38" s="29">
        <v>0</v>
      </c>
      <c r="E38" s="29">
        <v>0</v>
      </c>
      <c r="F38" s="29">
        <v>0</v>
      </c>
      <c r="G38" s="29">
        <v>20</v>
      </c>
      <c r="H38" s="29">
        <v>0</v>
      </c>
      <c r="I38" s="11">
        <f t="shared" si="5"/>
        <v>20</v>
      </c>
      <c r="J38" s="24">
        <f t="shared" si="6"/>
        <v>-15</v>
      </c>
      <c r="K38" s="97">
        <f t="shared" si="7"/>
        <v>-1</v>
      </c>
      <c r="L38" s="51">
        <f t="shared" si="8"/>
        <v>-15</v>
      </c>
      <c r="M38" s="52">
        <f t="shared" si="9"/>
        <v>-0.4285714285714286</v>
      </c>
    </row>
    <row r="39" spans="1:13" s="1" customFormat="1" x14ac:dyDescent="0.2">
      <c r="A39" s="21" t="s">
        <v>11</v>
      </c>
      <c r="B39" s="11">
        <v>4705.3176599999997</v>
      </c>
      <c r="C39" s="11">
        <v>150910.46400000001</v>
      </c>
      <c r="D39" s="29">
        <v>9779.1919499999985</v>
      </c>
      <c r="E39" s="29">
        <v>6655.9003900000007</v>
      </c>
      <c r="F39" s="29">
        <v>2840.6681399999998</v>
      </c>
      <c r="G39" s="29">
        <v>4322.6678499999998</v>
      </c>
      <c r="H39" s="29">
        <v>6195.02513</v>
      </c>
      <c r="I39" s="11">
        <f t="shared" si="5"/>
        <v>29793.453459999997</v>
      </c>
      <c r="J39" s="24">
        <f t="shared" si="6"/>
        <v>1489.7074700000003</v>
      </c>
      <c r="K39" s="97">
        <f t="shared" si="7"/>
        <v>0.31660082860378025</v>
      </c>
      <c r="L39" s="51">
        <f t="shared" si="8"/>
        <v>-121117.01054000002</v>
      </c>
      <c r="M39" s="52">
        <f t="shared" si="9"/>
        <v>-0.80257529749560641</v>
      </c>
    </row>
    <row r="40" spans="1:13" s="1" customFormat="1" x14ac:dyDescent="0.2">
      <c r="A40" s="21" t="s">
        <v>12</v>
      </c>
      <c r="B40" s="11">
        <v>16967.523280000001</v>
      </c>
      <c r="C40" s="11">
        <v>323603.48595</v>
      </c>
      <c r="D40" s="29">
        <v>25412.080170000001</v>
      </c>
      <c r="E40" s="29">
        <v>58421.481460000003</v>
      </c>
      <c r="F40" s="29">
        <v>40393.776130000006</v>
      </c>
      <c r="G40" s="29">
        <v>31068.918590000001</v>
      </c>
      <c r="H40" s="29">
        <v>29382.08366</v>
      </c>
      <c r="I40" s="11">
        <f t="shared" si="5"/>
        <v>184678.34001000004</v>
      </c>
      <c r="J40" s="24">
        <f t="shared" si="6"/>
        <v>12414.560379999999</v>
      </c>
      <c r="K40" s="97">
        <f t="shared" si="7"/>
        <v>0.73166602898569866</v>
      </c>
      <c r="L40" s="51">
        <f t="shared" si="8"/>
        <v>-138925.14593999996</v>
      </c>
      <c r="M40" s="52">
        <f t="shared" si="9"/>
        <v>-0.42930670395023274</v>
      </c>
    </row>
    <row r="41" spans="1:13" s="1" customFormat="1" x14ac:dyDescent="0.2">
      <c r="A41" s="21" t="s">
        <v>13</v>
      </c>
      <c r="B41" s="11">
        <v>32522.288659999998</v>
      </c>
      <c r="C41" s="11">
        <v>148164.38141999999</v>
      </c>
      <c r="D41" s="29">
        <v>39743.746829999996</v>
      </c>
      <c r="E41" s="29">
        <v>33052.988839999998</v>
      </c>
      <c r="F41" s="29">
        <v>36819.01526</v>
      </c>
      <c r="G41" s="29">
        <v>37798.618640000001</v>
      </c>
      <c r="H41" s="29">
        <v>41326.53484</v>
      </c>
      <c r="I41" s="11">
        <f t="shared" si="5"/>
        <v>188740.90440999999</v>
      </c>
      <c r="J41" s="24">
        <f t="shared" si="6"/>
        <v>8804.2461800000019</v>
      </c>
      <c r="K41" s="97">
        <f t="shared" si="7"/>
        <v>0.27071422531307188</v>
      </c>
      <c r="L41" s="51">
        <f t="shared" si="8"/>
        <v>40576.522989999998</v>
      </c>
      <c r="M41" s="52">
        <f t="shared" si="9"/>
        <v>0.27386152191988811</v>
      </c>
    </row>
    <row r="42" spans="1:13" s="1" customFormat="1" x14ac:dyDescent="0.2">
      <c r="A42" s="21" t="s">
        <v>14</v>
      </c>
      <c r="B42" s="11">
        <v>3848.3726200000001</v>
      </c>
      <c r="C42" s="11">
        <v>9642.7437199999986</v>
      </c>
      <c r="D42" s="29">
        <v>1636.9023</v>
      </c>
      <c r="E42" s="29">
        <v>1655.8173100000001</v>
      </c>
      <c r="F42" s="29">
        <v>6223.7905000000001</v>
      </c>
      <c r="G42" s="29">
        <v>1633.9428300000002</v>
      </c>
      <c r="H42" s="29">
        <v>5523.3992500000004</v>
      </c>
      <c r="I42" s="11">
        <f t="shared" si="5"/>
        <v>16673.852189999998</v>
      </c>
      <c r="J42" s="24">
        <f t="shared" si="6"/>
        <v>1675.0266300000003</v>
      </c>
      <c r="K42" s="97">
        <f t="shared" si="7"/>
        <v>0.43525583289281378</v>
      </c>
      <c r="L42" s="51">
        <f t="shared" si="8"/>
        <v>7031.1084699999992</v>
      </c>
      <c r="M42" s="52">
        <f t="shared" si="9"/>
        <v>0.72916056613811997</v>
      </c>
    </row>
    <row r="43" spans="1:13" s="1" customFormat="1" x14ac:dyDescent="0.2">
      <c r="A43" s="21" t="s">
        <v>15</v>
      </c>
      <c r="B43" s="11">
        <v>42534.870490000001</v>
      </c>
      <c r="C43" s="11">
        <v>185495.55327999999</v>
      </c>
      <c r="D43" s="29">
        <v>33227.458339999997</v>
      </c>
      <c r="E43" s="29">
        <v>32825.007210000003</v>
      </c>
      <c r="F43" s="29">
        <v>37720.025919999993</v>
      </c>
      <c r="G43" s="29">
        <v>38337.053110000001</v>
      </c>
      <c r="H43" s="29">
        <v>42133.638550000003</v>
      </c>
      <c r="I43" s="11">
        <f t="shared" si="5"/>
        <v>184243.18312999999</v>
      </c>
      <c r="J43" s="24">
        <f t="shared" si="6"/>
        <v>-401.23193999999785</v>
      </c>
      <c r="K43" s="97">
        <f t="shared" si="7"/>
        <v>-9.4330119118225531E-3</v>
      </c>
      <c r="L43" s="51">
        <f t="shared" si="8"/>
        <v>-1252.3701500000025</v>
      </c>
      <c r="M43" s="52">
        <f t="shared" si="9"/>
        <v>-6.7514834067724516E-3</v>
      </c>
    </row>
    <row r="44" spans="1:13" s="13" customFormat="1" x14ac:dyDescent="0.2">
      <c r="A44" s="18" t="s">
        <v>16</v>
      </c>
      <c r="B44" s="53">
        <v>127825.74072</v>
      </c>
      <c r="C44" s="12">
        <v>932057.29261999996</v>
      </c>
      <c r="D44" s="32">
        <v>128709.20408</v>
      </c>
      <c r="E44" s="32">
        <v>148686.84065</v>
      </c>
      <c r="F44" s="32">
        <v>310305.43644999998</v>
      </c>
      <c r="G44" s="32">
        <v>196739.57902999996</v>
      </c>
      <c r="H44" s="32">
        <v>170233.36575</v>
      </c>
      <c r="I44" s="11">
        <f t="shared" si="5"/>
        <v>954674.42595999979</v>
      </c>
      <c r="J44" s="24">
        <f t="shared" si="6"/>
        <v>42407.625029999996</v>
      </c>
      <c r="K44" s="97">
        <f t="shared" si="7"/>
        <v>0.33176123049341943</v>
      </c>
      <c r="L44" s="51">
        <f t="shared" si="8"/>
        <v>22617.133339999826</v>
      </c>
      <c r="M44" s="52">
        <f t="shared" si="9"/>
        <v>2.4265818763590685E-2</v>
      </c>
    </row>
    <row r="45" spans="1:13" s="1" customFormat="1" x14ac:dyDescent="0.2">
      <c r="B45" s="5"/>
      <c r="C45" s="5"/>
      <c r="D45" s="4"/>
      <c r="E45" s="4"/>
      <c r="F45" s="4"/>
      <c r="G45" s="4"/>
      <c r="H45" s="4"/>
      <c r="I45" s="4"/>
      <c r="K45" s="6"/>
      <c r="L45" s="38"/>
      <c r="M45" s="37"/>
    </row>
    <row r="46" spans="1:13" s="1" customFormat="1" x14ac:dyDescent="0.2">
      <c r="A46" s="1" t="s">
        <v>17</v>
      </c>
      <c r="B46" s="5"/>
      <c r="C46" s="5"/>
      <c r="D46" s="4"/>
      <c r="E46" s="4"/>
      <c r="F46" s="4"/>
      <c r="G46" s="4"/>
      <c r="H46" s="4"/>
      <c r="I46" s="4"/>
      <c r="K46" s="6"/>
      <c r="L46" s="38"/>
      <c r="M46" s="37"/>
    </row>
    <row r="47" spans="1:13" s="1" customFormat="1" x14ac:dyDescent="0.2">
      <c r="A47" s="1" t="s">
        <v>18</v>
      </c>
      <c r="B47" s="5"/>
      <c r="C47" s="5"/>
      <c r="D47" s="4"/>
      <c r="E47" s="4"/>
      <c r="F47" s="4"/>
      <c r="G47" s="4"/>
      <c r="H47" s="4"/>
      <c r="I47" s="4"/>
      <c r="K47" s="7"/>
      <c r="L47" s="38"/>
      <c r="M47" s="37"/>
    </row>
    <row r="48" spans="1:13" s="1" customFormat="1" x14ac:dyDescent="0.2">
      <c r="A48" s="1" t="s">
        <v>19</v>
      </c>
      <c r="B48" s="5"/>
      <c r="C48" s="5"/>
      <c r="D48" s="4"/>
      <c r="E48" s="4"/>
      <c r="F48" s="4"/>
      <c r="G48" s="4"/>
      <c r="H48" s="4"/>
      <c r="I48" s="4"/>
      <c r="K48" s="7"/>
      <c r="L48" s="38"/>
      <c r="M48" s="37"/>
    </row>
    <row r="51" spans="1:13" s="1" customFormat="1" x14ac:dyDescent="0.2">
      <c r="A51" s="149" t="s">
        <v>0</v>
      </c>
      <c r="B51" s="149"/>
      <c r="C51" s="149"/>
      <c r="D51" s="149"/>
      <c r="E51" s="149"/>
      <c r="F51" s="149"/>
      <c r="G51" s="149"/>
      <c r="H51" s="149"/>
      <c r="I51" s="149"/>
      <c r="J51" s="149"/>
      <c r="K51" s="149"/>
      <c r="L51" s="149"/>
      <c r="M51" s="149"/>
    </row>
    <row r="52" spans="1:13" s="1" customFormat="1" x14ac:dyDescent="0.2">
      <c r="A52" s="149" t="str">
        <f>+A3</f>
        <v>PERIODO: Mayo 2017-2018</v>
      </c>
      <c r="B52" s="149"/>
      <c r="C52" s="149"/>
      <c r="D52" s="149"/>
      <c r="E52" s="149"/>
      <c r="F52" s="149"/>
      <c r="G52" s="149"/>
      <c r="H52" s="149"/>
      <c r="I52" s="149"/>
      <c r="J52" s="149"/>
      <c r="K52" s="149"/>
      <c r="L52" s="149"/>
      <c r="M52" s="149"/>
    </row>
    <row r="53" spans="1:13" s="1" customFormat="1" x14ac:dyDescent="0.2">
      <c r="A53" s="149" t="s">
        <v>1</v>
      </c>
      <c r="B53" s="149"/>
      <c r="C53" s="149"/>
      <c r="D53" s="149"/>
      <c r="E53" s="149"/>
      <c r="F53" s="149"/>
      <c r="G53" s="149"/>
      <c r="H53" s="149"/>
      <c r="I53" s="149"/>
      <c r="J53" s="149"/>
      <c r="K53" s="149"/>
      <c r="L53" s="149"/>
      <c r="M53" s="149"/>
    </row>
    <row r="54" spans="1:13" s="1" customFormat="1" x14ac:dyDescent="0.2">
      <c r="A54" s="91"/>
      <c r="B54" s="91"/>
      <c r="C54" s="91"/>
      <c r="D54" s="17"/>
      <c r="E54" s="17"/>
      <c r="F54" s="17"/>
      <c r="G54" s="17"/>
      <c r="H54" s="17"/>
      <c r="I54" s="17"/>
      <c r="J54" s="91"/>
      <c r="L54" s="38"/>
      <c r="M54" s="37"/>
    </row>
    <row r="55" spans="1:13" s="1" customFormat="1" x14ac:dyDescent="0.2">
      <c r="A55" s="150" t="s">
        <v>2</v>
      </c>
      <c r="B55" s="152" t="s">
        <v>28</v>
      </c>
      <c r="C55" s="152"/>
      <c r="D55" s="158" t="s">
        <v>51</v>
      </c>
      <c r="E55" s="159"/>
      <c r="F55" s="159"/>
      <c r="G55" s="159"/>
      <c r="H55" s="159"/>
      <c r="I55" s="160"/>
      <c r="J55" s="152" t="str">
        <f>+J6</f>
        <v>Variación May. 18/17</v>
      </c>
      <c r="K55" s="152"/>
      <c r="L55" s="152" t="str">
        <f>+L6</f>
        <v>Variación Ene - May. 18/17</v>
      </c>
      <c r="M55" s="152"/>
    </row>
    <row r="56" spans="1:13" s="1" customFormat="1" x14ac:dyDescent="0.2">
      <c r="A56" s="151"/>
      <c r="B56" s="18" t="s">
        <v>76</v>
      </c>
      <c r="C56" s="18" t="s">
        <v>77</v>
      </c>
      <c r="D56" s="93" t="s">
        <v>47</v>
      </c>
      <c r="E56" s="93" t="s">
        <v>59</v>
      </c>
      <c r="F56" s="93" t="s">
        <v>64</v>
      </c>
      <c r="G56" s="93" t="s">
        <v>73</v>
      </c>
      <c r="H56" s="93" t="str">
        <f>+H32</f>
        <v>May. 18 (P)</v>
      </c>
      <c r="I56" s="93" t="str">
        <f>+I32</f>
        <v xml:space="preserve"> Ene-May 18 (P)</v>
      </c>
      <c r="J56" s="47" t="s">
        <v>3</v>
      </c>
      <c r="K56" s="92" t="s">
        <v>4</v>
      </c>
      <c r="L56" s="47" t="s">
        <v>3</v>
      </c>
      <c r="M56" s="92" t="s">
        <v>4</v>
      </c>
    </row>
    <row r="57" spans="1:13" s="1" customFormat="1" x14ac:dyDescent="0.2">
      <c r="A57" s="21" t="s">
        <v>5</v>
      </c>
      <c r="B57" s="33">
        <v>5915.7779800000008</v>
      </c>
      <c r="C57" s="33">
        <v>46886.268879999996</v>
      </c>
      <c r="D57" s="33">
        <v>6250.6358399999999</v>
      </c>
      <c r="E57" s="33">
        <v>0</v>
      </c>
      <c r="F57" s="33">
        <v>120</v>
      </c>
      <c r="G57" s="33">
        <v>198.63821999999999</v>
      </c>
      <c r="H57" s="33">
        <v>15741.209199999999</v>
      </c>
      <c r="I57" s="11">
        <f>+SUM(D57:H57)</f>
        <v>22310.483260000001</v>
      </c>
      <c r="J57" s="24">
        <f>+H57-B57</f>
        <v>9825.4312199999986</v>
      </c>
      <c r="K57" s="98">
        <f>+H57/B57-1</f>
        <v>1.6608857285073428</v>
      </c>
      <c r="L57" s="51">
        <f>+I57-C57</f>
        <v>-24575.785619999995</v>
      </c>
      <c r="M57" s="52">
        <f>+I57/C57-1</f>
        <v>-0.52415741766313051</v>
      </c>
    </row>
    <row r="58" spans="1:13" s="1" customFormat="1" x14ac:dyDescent="0.2">
      <c r="A58" s="21" t="s">
        <v>6</v>
      </c>
      <c r="B58" s="33">
        <v>56615.130530000002</v>
      </c>
      <c r="C58" s="33">
        <v>270597.33337000007</v>
      </c>
      <c r="D58" s="33">
        <v>31761.05114</v>
      </c>
      <c r="E58" s="33">
        <v>85560.678280000007</v>
      </c>
      <c r="F58" s="33">
        <v>123320.28664000001</v>
      </c>
      <c r="G58" s="33">
        <v>332859.2635</v>
      </c>
      <c r="H58" s="33">
        <v>27368.860229999998</v>
      </c>
      <c r="I58" s="11">
        <f t="shared" ref="I58:I68" si="10">+SUM(D58:H58)</f>
        <v>600870.13978999993</v>
      </c>
      <c r="J58" s="24">
        <f t="shared" ref="J58:J68" si="11">+H58-B58</f>
        <v>-29246.270300000004</v>
      </c>
      <c r="K58" s="97">
        <f t="shared" ref="K58:K68" si="12">+H58/B58-1</f>
        <v>-0.51658046225827547</v>
      </c>
      <c r="L58" s="51">
        <f t="shared" ref="L58:L68" si="13">+I58-C58</f>
        <v>330272.80641999986</v>
      </c>
      <c r="M58" s="52">
        <f t="shared" ref="M58:M68" si="14">+I58/C58-1</f>
        <v>1.2205323766749867</v>
      </c>
    </row>
    <row r="59" spans="1:13" s="1" customFormat="1" x14ac:dyDescent="0.2">
      <c r="A59" s="21" t="s">
        <v>7</v>
      </c>
      <c r="B59" s="33">
        <v>12690.28256</v>
      </c>
      <c r="C59" s="33">
        <v>73524.146799999988</v>
      </c>
      <c r="D59" s="33">
        <v>23561.524810000003</v>
      </c>
      <c r="E59" s="33">
        <v>11167.73602</v>
      </c>
      <c r="F59" s="33">
        <v>8670.4883900000004</v>
      </c>
      <c r="G59" s="33">
        <v>19409.935710000002</v>
      </c>
      <c r="H59" s="33">
        <v>29009.692799999997</v>
      </c>
      <c r="I59" s="11">
        <f t="shared" si="10"/>
        <v>91819.377730000007</v>
      </c>
      <c r="J59" s="24">
        <f t="shared" si="11"/>
        <v>16319.410239999997</v>
      </c>
      <c r="K59" s="97">
        <f t="shared" si="12"/>
        <v>1.2859769010533362</v>
      </c>
      <c r="L59" s="51">
        <f t="shared" si="13"/>
        <v>18295.23093000002</v>
      </c>
      <c r="M59" s="52">
        <f t="shared" si="14"/>
        <v>0.24883295796368254</v>
      </c>
    </row>
    <row r="60" spans="1:13" s="1" customFormat="1" x14ac:dyDescent="0.2">
      <c r="A60" s="21" t="s">
        <v>8</v>
      </c>
      <c r="B60" s="33">
        <v>35203.929069999998</v>
      </c>
      <c r="C60" s="33">
        <v>173687.94833000004</v>
      </c>
      <c r="D60" s="33">
        <v>29079.714240000001</v>
      </c>
      <c r="E60" s="33">
        <v>18383.213830000001</v>
      </c>
      <c r="F60" s="33">
        <v>30908.82936</v>
      </c>
      <c r="G60" s="33">
        <v>38770.382749999997</v>
      </c>
      <c r="H60" s="33">
        <v>27323.731079999998</v>
      </c>
      <c r="I60" s="11">
        <f t="shared" si="10"/>
        <v>144465.87125999999</v>
      </c>
      <c r="J60" s="24">
        <f t="shared" si="11"/>
        <v>-7880.1979900000006</v>
      </c>
      <c r="K60" s="97">
        <f t="shared" si="12"/>
        <v>-0.22384427528901396</v>
      </c>
      <c r="L60" s="51">
        <f t="shared" si="13"/>
        <v>-29222.077070000058</v>
      </c>
      <c r="M60" s="52">
        <f t="shared" si="14"/>
        <v>-0.16824470178252837</v>
      </c>
    </row>
    <row r="61" spans="1:13" s="1" customFormat="1" x14ac:dyDescent="0.2">
      <c r="A61" s="21" t="s">
        <v>9</v>
      </c>
      <c r="B61" s="33">
        <v>2765.5080800000001</v>
      </c>
      <c r="C61" s="33">
        <v>22794.34014</v>
      </c>
      <c r="D61" s="33">
        <v>6521.5892199999998</v>
      </c>
      <c r="E61" s="33">
        <v>3897.8927800000001</v>
      </c>
      <c r="F61" s="33">
        <v>3867.4938499999998</v>
      </c>
      <c r="G61" s="33">
        <v>1584.4970800000001</v>
      </c>
      <c r="H61" s="33">
        <v>1524.61176</v>
      </c>
      <c r="I61" s="11">
        <f t="shared" si="10"/>
        <v>17396.08469</v>
      </c>
      <c r="J61" s="24">
        <f t="shared" si="11"/>
        <v>-1240.8963200000001</v>
      </c>
      <c r="K61" s="97">
        <f t="shared" si="12"/>
        <v>-0.4487046445367826</v>
      </c>
      <c r="L61" s="51">
        <f t="shared" si="13"/>
        <v>-5398.2554500000006</v>
      </c>
      <c r="M61" s="52">
        <f t="shared" si="14"/>
        <v>-0.236824379071497</v>
      </c>
    </row>
    <row r="62" spans="1:13" s="1" customFormat="1" x14ac:dyDescent="0.2">
      <c r="A62" s="21" t="s">
        <v>10</v>
      </c>
      <c r="B62" s="33">
        <v>115.91605</v>
      </c>
      <c r="C62" s="33">
        <v>3336.00504</v>
      </c>
      <c r="D62" s="33">
        <v>289.27787000000001</v>
      </c>
      <c r="E62" s="33">
        <v>2999.098</v>
      </c>
      <c r="F62" s="33">
        <v>646.27456000000006</v>
      </c>
      <c r="G62" s="33">
        <v>3491.1506900000004</v>
      </c>
      <c r="H62" s="33">
        <v>1681.15534</v>
      </c>
      <c r="I62" s="11">
        <f t="shared" si="10"/>
        <v>9106.9564599999994</v>
      </c>
      <c r="J62" s="24">
        <f t="shared" si="11"/>
        <v>1565.23929</v>
      </c>
      <c r="K62" s="97">
        <f t="shared" si="12"/>
        <v>13.50321452464952</v>
      </c>
      <c r="L62" s="51">
        <f t="shared" si="13"/>
        <v>5770.9514199999994</v>
      </c>
      <c r="M62" s="52">
        <f t="shared" si="14"/>
        <v>1.7298988912798525</v>
      </c>
    </row>
    <row r="63" spans="1:13" s="1" customFormat="1" x14ac:dyDescent="0.2">
      <c r="A63" s="21" t="s">
        <v>11</v>
      </c>
      <c r="B63" s="33">
        <v>869054.93568000011</v>
      </c>
      <c r="C63" s="33">
        <v>4089184.6708800001</v>
      </c>
      <c r="D63" s="33">
        <v>982135.88579999993</v>
      </c>
      <c r="E63" s="33">
        <v>847117.99894000008</v>
      </c>
      <c r="F63" s="33">
        <v>914410.60697000008</v>
      </c>
      <c r="G63" s="33">
        <v>876076.63881999988</v>
      </c>
      <c r="H63" s="33">
        <v>882595.20094000001</v>
      </c>
      <c r="I63" s="11">
        <f t="shared" si="10"/>
        <v>4502336.3314700006</v>
      </c>
      <c r="J63" s="24">
        <f t="shared" si="11"/>
        <v>13540.265259999898</v>
      </c>
      <c r="K63" s="97">
        <f t="shared" si="12"/>
        <v>1.5580448029335781E-2</v>
      </c>
      <c r="L63" s="51">
        <f t="shared" si="13"/>
        <v>413151.66059000045</v>
      </c>
      <c r="M63" s="52">
        <f t="shared" si="14"/>
        <v>0.10103521700356199</v>
      </c>
    </row>
    <row r="64" spans="1:13" s="1" customFormat="1" x14ac:dyDescent="0.2">
      <c r="A64" s="21" t="s">
        <v>12</v>
      </c>
      <c r="B64" s="33">
        <v>154060.80674</v>
      </c>
      <c r="C64" s="33">
        <v>960547.51089999999</v>
      </c>
      <c r="D64" s="33">
        <v>254937.59549000001</v>
      </c>
      <c r="E64" s="33">
        <v>264778.93994999997</v>
      </c>
      <c r="F64" s="33">
        <v>301565.54580999998</v>
      </c>
      <c r="G64" s="33">
        <v>272802.41628999996</v>
      </c>
      <c r="H64" s="33">
        <v>368334.59992000001</v>
      </c>
      <c r="I64" s="11">
        <f t="shared" si="10"/>
        <v>1462419.0974599998</v>
      </c>
      <c r="J64" s="24">
        <f t="shared" si="11"/>
        <v>214273.79318000001</v>
      </c>
      <c r="K64" s="97">
        <f t="shared" si="12"/>
        <v>1.3908390960305574</v>
      </c>
      <c r="L64" s="51">
        <f t="shared" si="13"/>
        <v>501871.58655999985</v>
      </c>
      <c r="M64" s="52">
        <f t="shared" si="14"/>
        <v>0.52248491705502764</v>
      </c>
    </row>
    <row r="65" spans="1:13" s="1" customFormat="1" x14ac:dyDescent="0.2">
      <c r="A65" s="21" t="s">
        <v>13</v>
      </c>
      <c r="B65" s="33">
        <v>180485.61228</v>
      </c>
      <c r="C65" s="33">
        <v>875113.13746</v>
      </c>
      <c r="D65" s="33">
        <v>160196.48867000002</v>
      </c>
      <c r="E65" s="33">
        <v>143016.31303999998</v>
      </c>
      <c r="F65" s="33">
        <v>154457.83161000002</v>
      </c>
      <c r="G65" s="33">
        <v>175767.07329</v>
      </c>
      <c r="H65" s="33">
        <v>191310.20953999998</v>
      </c>
      <c r="I65" s="11">
        <f t="shared" si="10"/>
        <v>824747.91614999995</v>
      </c>
      <c r="J65" s="24">
        <f t="shared" si="11"/>
        <v>10824.59725999998</v>
      </c>
      <c r="K65" s="97">
        <f t="shared" si="12"/>
        <v>5.99748485392122E-2</v>
      </c>
      <c r="L65" s="51">
        <f t="shared" si="13"/>
        <v>-50365.221310000052</v>
      </c>
      <c r="M65" s="52">
        <f t="shared" si="14"/>
        <v>-5.7552811349837807E-2</v>
      </c>
    </row>
    <row r="66" spans="1:13" s="1" customFormat="1" x14ac:dyDescent="0.2">
      <c r="A66" s="21" t="s">
        <v>14</v>
      </c>
      <c r="B66" s="33">
        <v>215146.52130000002</v>
      </c>
      <c r="C66" s="33">
        <v>1145826.3219699999</v>
      </c>
      <c r="D66" s="33">
        <v>238205.77521000002</v>
      </c>
      <c r="E66" s="33">
        <v>135814.86233999999</v>
      </c>
      <c r="F66" s="33">
        <v>223215.58754000001</v>
      </c>
      <c r="G66" s="33">
        <v>198689.93964000003</v>
      </c>
      <c r="H66" s="33">
        <v>161380.73656999998</v>
      </c>
      <c r="I66" s="11">
        <f t="shared" si="10"/>
        <v>957306.90129999991</v>
      </c>
      <c r="J66" s="24">
        <f t="shared" si="11"/>
        <v>-53765.784730000043</v>
      </c>
      <c r="K66" s="97">
        <f t="shared" si="12"/>
        <v>-0.24990310977433428</v>
      </c>
      <c r="L66" s="51">
        <f t="shared" si="13"/>
        <v>-188519.42067000002</v>
      </c>
      <c r="M66" s="52">
        <f t="shared" si="14"/>
        <v>-0.16452704659976891</v>
      </c>
    </row>
    <row r="67" spans="1:13" s="1" customFormat="1" x14ac:dyDescent="0.2">
      <c r="A67" s="21" t="s">
        <v>15</v>
      </c>
      <c r="B67" s="33">
        <v>239564.08361999999</v>
      </c>
      <c r="C67" s="33">
        <v>1033351.2166899999</v>
      </c>
      <c r="D67" s="33">
        <v>175610.16793999998</v>
      </c>
      <c r="E67" s="33">
        <v>174570.99188999998</v>
      </c>
      <c r="F67" s="33">
        <v>229502.17807999998</v>
      </c>
      <c r="G67" s="33">
        <v>208713.16016</v>
      </c>
      <c r="H67" s="33">
        <v>240875.13107999999</v>
      </c>
      <c r="I67" s="11">
        <f t="shared" si="10"/>
        <v>1029271.6291499999</v>
      </c>
      <c r="J67" s="24">
        <f t="shared" si="11"/>
        <v>1311.0474600000016</v>
      </c>
      <c r="K67" s="97">
        <f t="shared" si="12"/>
        <v>5.4726378019152033E-3</v>
      </c>
      <c r="L67" s="51">
        <f t="shared" si="13"/>
        <v>-4079.5875399999786</v>
      </c>
      <c r="M67" s="52">
        <f t="shared" si="14"/>
        <v>-3.9479196173665132E-3</v>
      </c>
    </row>
    <row r="68" spans="1:13" s="1" customFormat="1" x14ac:dyDescent="0.2">
      <c r="A68" s="18" t="s">
        <v>16</v>
      </c>
      <c r="B68" s="32">
        <v>1771618.5038900001</v>
      </c>
      <c r="C68" s="32">
        <v>8694848.9004599992</v>
      </c>
      <c r="D68" s="32">
        <v>1908549.7062300001</v>
      </c>
      <c r="E68" s="32">
        <v>1687307.7250699999</v>
      </c>
      <c r="F68" s="32">
        <v>1990685.1228100001</v>
      </c>
      <c r="G68" s="32">
        <v>2128363.0961500001</v>
      </c>
      <c r="H68" s="32">
        <v>1947145.1384599998</v>
      </c>
      <c r="I68" s="11">
        <f t="shared" si="10"/>
        <v>9662050.7887199987</v>
      </c>
      <c r="J68" s="24">
        <f t="shared" si="11"/>
        <v>175526.63456999976</v>
      </c>
      <c r="K68" s="97">
        <f t="shared" si="12"/>
        <v>9.9076993260450941E-2</v>
      </c>
      <c r="L68" s="51">
        <f t="shared" si="13"/>
        <v>967201.88825999945</v>
      </c>
      <c r="M68" s="52">
        <f t="shared" si="14"/>
        <v>0.111238492966661</v>
      </c>
    </row>
    <row r="69" spans="1:13" s="1" customFormat="1" x14ac:dyDescent="0.2">
      <c r="B69" s="5"/>
      <c r="C69" s="5"/>
      <c r="D69" s="5"/>
      <c r="E69" s="4"/>
      <c r="F69" s="4"/>
      <c r="G69" s="4"/>
      <c r="H69" s="4"/>
      <c r="I69" s="4"/>
      <c r="L69" s="38"/>
      <c r="M69" s="37"/>
    </row>
    <row r="70" spans="1:13" s="1" customFormat="1" x14ac:dyDescent="0.2">
      <c r="A70" s="1" t="s">
        <v>17</v>
      </c>
      <c r="B70" s="5"/>
      <c r="C70" s="5"/>
      <c r="D70" s="4"/>
      <c r="E70" s="4"/>
      <c r="F70" s="4"/>
      <c r="G70" s="4"/>
      <c r="H70" s="4"/>
      <c r="I70" s="4"/>
      <c r="L70" s="38"/>
      <c r="M70" s="37"/>
    </row>
    <row r="71" spans="1:13" s="1" customFormat="1" x14ac:dyDescent="0.2">
      <c r="A71" s="1" t="s">
        <v>18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</row>
    <row r="72" spans="1:13" s="1" customFormat="1" x14ac:dyDescent="0.2">
      <c r="A72" s="1" t="s">
        <v>19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</row>
    <row r="73" spans="1:13" s="1" customFormat="1" x14ac:dyDescent="0.2">
      <c r="B73" s="5"/>
      <c r="C73" s="5"/>
      <c r="D73" s="4"/>
      <c r="E73" s="4"/>
      <c r="F73" s="4"/>
      <c r="G73" s="4"/>
      <c r="H73" s="4"/>
      <c r="I73" s="4"/>
      <c r="L73" s="38"/>
      <c r="M73" s="37"/>
    </row>
    <row r="76" spans="1:13" s="1" customFormat="1" x14ac:dyDescent="0.2">
      <c r="A76" s="149" t="s">
        <v>0</v>
      </c>
      <c r="B76" s="149"/>
      <c r="C76" s="149"/>
      <c r="D76" s="149"/>
      <c r="E76" s="149"/>
      <c r="F76" s="149"/>
      <c r="G76" s="149"/>
      <c r="H76" s="149"/>
      <c r="I76" s="149"/>
      <c r="J76" s="149"/>
      <c r="K76" s="149"/>
      <c r="L76" s="149"/>
      <c r="M76" s="149"/>
    </row>
    <row r="77" spans="1:13" s="1" customFormat="1" x14ac:dyDescent="0.2">
      <c r="A77" s="149" t="str">
        <f>+A3</f>
        <v>PERIODO: Mayo 2017-2018</v>
      </c>
      <c r="B77" s="149"/>
      <c r="C77" s="149"/>
      <c r="D77" s="149"/>
      <c r="E77" s="149"/>
      <c r="F77" s="149"/>
      <c r="G77" s="149"/>
      <c r="H77" s="149"/>
      <c r="I77" s="149"/>
      <c r="J77" s="149"/>
      <c r="K77" s="149"/>
      <c r="L77" s="149"/>
      <c r="M77" s="149"/>
    </row>
    <row r="78" spans="1:13" s="1" customFormat="1" x14ac:dyDescent="0.2">
      <c r="A78" s="149" t="s">
        <v>1</v>
      </c>
      <c r="B78" s="149"/>
      <c r="C78" s="149"/>
      <c r="D78" s="149"/>
      <c r="E78" s="149"/>
      <c r="F78" s="149"/>
      <c r="G78" s="149"/>
      <c r="H78" s="149"/>
      <c r="I78" s="149"/>
      <c r="J78" s="149"/>
      <c r="K78" s="149"/>
      <c r="L78" s="149"/>
      <c r="M78" s="149"/>
    </row>
    <row r="79" spans="1:13" s="1" customFormat="1" x14ac:dyDescent="0.2">
      <c r="A79" s="91"/>
      <c r="B79" s="91"/>
      <c r="C79" s="91"/>
      <c r="D79" s="17"/>
      <c r="E79" s="17"/>
      <c r="F79" s="17"/>
      <c r="G79" s="17"/>
      <c r="H79" s="17"/>
      <c r="I79" s="17"/>
      <c r="J79" s="91"/>
      <c r="L79" s="38"/>
      <c r="M79" s="37"/>
    </row>
    <row r="80" spans="1:13" s="1" customFormat="1" x14ac:dyDescent="0.2">
      <c r="A80" s="150" t="s">
        <v>2</v>
      </c>
      <c r="B80" s="152" t="s">
        <v>29</v>
      </c>
      <c r="C80" s="152"/>
      <c r="D80" s="158" t="s">
        <v>52</v>
      </c>
      <c r="E80" s="159"/>
      <c r="F80" s="159"/>
      <c r="G80" s="159"/>
      <c r="H80" s="159"/>
      <c r="I80" s="160"/>
      <c r="J80" s="152" t="str">
        <f>+J55</f>
        <v>Variación May. 18/17</v>
      </c>
      <c r="K80" s="152"/>
      <c r="L80" s="152" t="str">
        <f>+L55</f>
        <v>Variación Ene - May. 18/17</v>
      </c>
      <c r="M80" s="152"/>
    </row>
    <row r="81" spans="1:13" s="1" customFormat="1" x14ac:dyDescent="0.2">
      <c r="A81" s="151"/>
      <c r="B81" s="18" t="s">
        <v>76</v>
      </c>
      <c r="C81" s="18" t="s">
        <v>77</v>
      </c>
      <c r="D81" s="93" t="s">
        <v>47</v>
      </c>
      <c r="E81" s="93" t="s">
        <v>59</v>
      </c>
      <c r="F81" s="93" t="s">
        <v>64</v>
      </c>
      <c r="G81" s="93" t="s">
        <v>73</v>
      </c>
      <c r="H81" s="93" t="str">
        <f>+H56</f>
        <v>May. 18 (P)</v>
      </c>
      <c r="I81" s="93" t="str">
        <f>+I56</f>
        <v xml:space="preserve"> Ene-May 18 (P)</v>
      </c>
      <c r="J81" s="47" t="s">
        <v>3</v>
      </c>
      <c r="K81" s="92" t="s">
        <v>4</v>
      </c>
      <c r="L81" s="47" t="s">
        <v>3</v>
      </c>
      <c r="M81" s="92" t="s">
        <v>4</v>
      </c>
    </row>
    <row r="82" spans="1:13" s="1" customFormat="1" x14ac:dyDescent="0.2">
      <c r="A82" s="21" t="s">
        <v>5</v>
      </c>
      <c r="B82" s="21">
        <v>0</v>
      </c>
      <c r="C82" s="83">
        <v>600</v>
      </c>
      <c r="D82" s="36">
        <v>0</v>
      </c>
      <c r="E82" s="36">
        <v>0</v>
      </c>
      <c r="F82" s="36">
        <v>120</v>
      </c>
      <c r="G82" s="36">
        <v>0</v>
      </c>
      <c r="H82" s="36">
        <v>0</v>
      </c>
      <c r="I82" s="11">
        <f>+SUM(D82:H82)</f>
        <v>120</v>
      </c>
      <c r="J82" s="24">
        <f>+H82-B82</f>
        <v>0</v>
      </c>
      <c r="K82" s="97">
        <v>0</v>
      </c>
      <c r="L82" s="51">
        <f>+I82-C82</f>
        <v>-480</v>
      </c>
      <c r="M82" s="52">
        <f>+I82/C82-1</f>
        <v>-0.8</v>
      </c>
    </row>
    <row r="83" spans="1:13" s="1" customFormat="1" x14ac:dyDescent="0.2">
      <c r="A83" s="21" t="s">
        <v>6</v>
      </c>
      <c r="B83" s="21">
        <v>15272.78269</v>
      </c>
      <c r="C83" s="21">
        <v>169400.08584000001</v>
      </c>
      <c r="D83" s="36">
        <v>19971.361809999999</v>
      </c>
      <c r="E83" s="36">
        <v>61851.387900000002</v>
      </c>
      <c r="F83" s="36">
        <v>61686.0959</v>
      </c>
      <c r="G83" s="36">
        <v>192356.77786999999</v>
      </c>
      <c r="H83" s="36">
        <v>14187.5978</v>
      </c>
      <c r="I83" s="11">
        <f t="shared" ref="I83:I93" si="15">+SUM(D83:H83)</f>
        <v>350053.22128</v>
      </c>
      <c r="J83" s="24">
        <f t="shared" ref="J83:J93" si="16">+H83-B83</f>
        <v>-1085.1848900000005</v>
      </c>
      <c r="K83" s="97">
        <f t="shared" ref="K83:K93" si="17">+H83/B83-1</f>
        <v>-7.1053514740999746E-2</v>
      </c>
      <c r="L83" s="51">
        <f t="shared" ref="L83:L93" si="18">+I83-C83</f>
        <v>180653.13543999998</v>
      </c>
      <c r="M83" s="52">
        <f t="shared" ref="M83:M93" si="19">+I83/C83-1</f>
        <v>1.0664288305652252</v>
      </c>
    </row>
    <row r="84" spans="1:13" s="1" customFormat="1" x14ac:dyDescent="0.2">
      <c r="A84" s="21" t="s">
        <v>7</v>
      </c>
      <c r="B84" s="21">
        <v>10763.332</v>
      </c>
      <c r="C84" s="21">
        <v>57886.925889999999</v>
      </c>
      <c r="D84" s="36">
        <v>10597.297</v>
      </c>
      <c r="E84" s="36">
        <v>8243.8582299999998</v>
      </c>
      <c r="F84" s="36">
        <v>5521.499890000001</v>
      </c>
      <c r="G84" s="36">
        <v>5776.4025799999999</v>
      </c>
      <c r="H84" s="36">
        <v>11619.493229999998</v>
      </c>
      <c r="I84" s="11">
        <f t="shared" si="15"/>
        <v>41758.550930000005</v>
      </c>
      <c r="J84" s="24">
        <f t="shared" si="16"/>
        <v>856.16122999999789</v>
      </c>
      <c r="K84" s="97">
        <f t="shared" si="17"/>
        <v>7.9544255440601175E-2</v>
      </c>
      <c r="L84" s="51">
        <f t="shared" si="18"/>
        <v>-16128.374959999994</v>
      </c>
      <c r="M84" s="52">
        <f t="shared" si="19"/>
        <v>-0.2786186122691684</v>
      </c>
    </row>
    <row r="85" spans="1:13" s="1" customFormat="1" x14ac:dyDescent="0.2">
      <c r="A85" s="21" t="s">
        <v>8</v>
      </c>
      <c r="B85" s="21">
        <v>19188.417519999999</v>
      </c>
      <c r="C85" s="21">
        <v>114542.35554</v>
      </c>
      <c r="D85" s="36">
        <v>22158.685730000001</v>
      </c>
      <c r="E85" s="36">
        <v>12940.062960000001</v>
      </c>
      <c r="F85" s="36">
        <v>20342.13709</v>
      </c>
      <c r="G85" s="36">
        <v>26863.0537</v>
      </c>
      <c r="H85" s="36">
        <v>20570.73129</v>
      </c>
      <c r="I85" s="11">
        <f t="shared" si="15"/>
        <v>102874.67077</v>
      </c>
      <c r="J85" s="24">
        <f t="shared" si="16"/>
        <v>1382.3137700000007</v>
      </c>
      <c r="K85" s="97">
        <f t="shared" si="17"/>
        <v>7.2038966660967318E-2</v>
      </c>
      <c r="L85" s="51">
        <f t="shared" si="18"/>
        <v>-11667.684770000007</v>
      </c>
      <c r="M85" s="52">
        <f t="shared" si="19"/>
        <v>-0.10186349595303601</v>
      </c>
    </row>
    <row r="86" spans="1:13" s="1" customFormat="1" x14ac:dyDescent="0.2">
      <c r="A86" s="21" t="s">
        <v>9</v>
      </c>
      <c r="B86" s="21">
        <v>1514.38483</v>
      </c>
      <c r="C86" s="21">
        <v>12281.660769999999</v>
      </c>
      <c r="D86" s="36">
        <v>4512.7725399999999</v>
      </c>
      <c r="E86" s="36">
        <v>1468.16931</v>
      </c>
      <c r="F86" s="36">
        <v>1843.0989099999999</v>
      </c>
      <c r="G86" s="36">
        <v>1584.4970800000001</v>
      </c>
      <c r="H86" s="36">
        <v>1324.61176</v>
      </c>
      <c r="I86" s="11">
        <f t="shared" si="15"/>
        <v>10733.149600000001</v>
      </c>
      <c r="J86" s="24">
        <f t="shared" si="16"/>
        <v>-189.77306999999996</v>
      </c>
      <c r="K86" s="97">
        <f t="shared" si="17"/>
        <v>-0.1253136364288594</v>
      </c>
      <c r="L86" s="51">
        <f t="shared" si="18"/>
        <v>-1548.5111699999979</v>
      </c>
      <c r="M86" s="52">
        <f t="shared" si="19"/>
        <v>-0.1260832064163907</v>
      </c>
    </row>
    <row r="87" spans="1:13" s="1" customFormat="1" x14ac:dyDescent="0.2">
      <c r="A87" s="21" t="s">
        <v>10</v>
      </c>
      <c r="B87" s="21">
        <v>60.056050000000006</v>
      </c>
      <c r="C87" s="21">
        <v>1673.93589</v>
      </c>
      <c r="D87" s="36">
        <v>256.41462999999999</v>
      </c>
      <c r="E87" s="36">
        <v>2854.0680000000002</v>
      </c>
      <c r="F87" s="36">
        <v>146.24456000000001</v>
      </c>
      <c r="G87" s="36">
        <v>334.78651000000002</v>
      </c>
      <c r="H87" s="36">
        <v>1581.1253400000001</v>
      </c>
      <c r="I87" s="11">
        <f t="shared" si="15"/>
        <v>5172.63904</v>
      </c>
      <c r="J87" s="24">
        <f t="shared" si="16"/>
        <v>1521.0692900000001</v>
      </c>
      <c r="K87" s="97">
        <f t="shared" si="17"/>
        <v>25.327494732004517</v>
      </c>
      <c r="L87" s="51">
        <f t="shared" si="18"/>
        <v>3498.7031500000003</v>
      </c>
      <c r="M87" s="52">
        <f t="shared" si="19"/>
        <v>2.0901058223920392</v>
      </c>
    </row>
    <row r="88" spans="1:13" s="1" customFormat="1" x14ac:dyDescent="0.2">
      <c r="A88" s="21" t="s">
        <v>11</v>
      </c>
      <c r="B88" s="21">
        <v>424585.80798000004</v>
      </c>
      <c r="C88" s="21">
        <v>2137875.6189100002</v>
      </c>
      <c r="D88" s="36">
        <v>388443.33767999994</v>
      </c>
      <c r="E88" s="36">
        <v>381914.48719000001</v>
      </c>
      <c r="F88" s="36">
        <v>417105.94988999999</v>
      </c>
      <c r="G88" s="36">
        <v>374274.19466999994</v>
      </c>
      <c r="H88" s="36">
        <v>429610.61657000001</v>
      </c>
      <c r="I88" s="11">
        <f t="shared" si="15"/>
        <v>1991348.5859999999</v>
      </c>
      <c r="J88" s="24">
        <f t="shared" si="16"/>
        <v>5024.8085899999714</v>
      </c>
      <c r="K88" s="97">
        <f t="shared" si="17"/>
        <v>1.1834612687376067E-2</v>
      </c>
      <c r="L88" s="51">
        <f t="shared" si="18"/>
        <v>-146527.0329100003</v>
      </c>
      <c r="M88" s="52">
        <f t="shared" si="19"/>
        <v>-6.8538614507754891E-2</v>
      </c>
    </row>
    <row r="89" spans="1:13" s="1" customFormat="1" x14ac:dyDescent="0.2">
      <c r="A89" s="21" t="s">
        <v>12</v>
      </c>
      <c r="B89" s="21">
        <v>33348.25172</v>
      </c>
      <c r="C89" s="21">
        <v>210085.80848000001</v>
      </c>
      <c r="D89" s="36">
        <v>51549.59474</v>
      </c>
      <c r="E89" s="36">
        <v>64772.371719999996</v>
      </c>
      <c r="F89" s="36">
        <v>68256.231750000006</v>
      </c>
      <c r="G89" s="36">
        <v>70684.601809999993</v>
      </c>
      <c r="H89" s="36">
        <v>91666.663690000001</v>
      </c>
      <c r="I89" s="11">
        <f t="shared" si="15"/>
        <v>346929.46370999998</v>
      </c>
      <c r="J89" s="24">
        <f t="shared" si="16"/>
        <v>58318.411970000001</v>
      </c>
      <c r="K89" s="97">
        <f t="shared" si="17"/>
        <v>1.7487696944252287</v>
      </c>
      <c r="L89" s="51">
        <f t="shared" si="18"/>
        <v>136843.65522999997</v>
      </c>
      <c r="M89" s="52">
        <f t="shared" si="19"/>
        <v>0.65137029588092044</v>
      </c>
    </row>
    <row r="90" spans="1:13" s="1" customFormat="1" x14ac:dyDescent="0.2">
      <c r="A90" s="21" t="s">
        <v>13</v>
      </c>
      <c r="B90" s="21">
        <v>113701.06113000002</v>
      </c>
      <c r="C90" s="21">
        <v>569394.14029000001</v>
      </c>
      <c r="D90" s="36">
        <v>104813.46946000001</v>
      </c>
      <c r="E90" s="36">
        <v>94849.172739999995</v>
      </c>
      <c r="F90" s="36">
        <v>106513.88115</v>
      </c>
      <c r="G90" s="36">
        <v>121438.17296</v>
      </c>
      <c r="H90" s="36">
        <v>110544.58172</v>
      </c>
      <c r="I90" s="11">
        <f t="shared" si="15"/>
        <v>538159.27803000004</v>
      </c>
      <c r="J90" s="24">
        <f t="shared" si="16"/>
        <v>-3156.4794100000145</v>
      </c>
      <c r="K90" s="97">
        <f t="shared" si="17"/>
        <v>-2.7761213295899312E-2</v>
      </c>
      <c r="L90" s="51">
        <f t="shared" si="18"/>
        <v>-31234.862259999965</v>
      </c>
      <c r="M90" s="52">
        <f t="shared" si="19"/>
        <v>-5.4856311384047007E-2</v>
      </c>
    </row>
    <row r="91" spans="1:13" s="1" customFormat="1" x14ac:dyDescent="0.2">
      <c r="A91" s="21" t="s">
        <v>14</v>
      </c>
      <c r="B91" s="21">
        <v>176373.43818</v>
      </c>
      <c r="C91" s="21">
        <v>834534.23720999993</v>
      </c>
      <c r="D91" s="36">
        <v>200077.08683000001</v>
      </c>
      <c r="E91" s="36">
        <v>82414.4755</v>
      </c>
      <c r="F91" s="36">
        <v>153307.14159000001</v>
      </c>
      <c r="G91" s="36">
        <v>135291.01383000001</v>
      </c>
      <c r="H91" s="36">
        <v>112835.09065000001</v>
      </c>
      <c r="I91" s="11">
        <f t="shared" si="15"/>
        <v>683924.8084000001</v>
      </c>
      <c r="J91" s="24">
        <f t="shared" si="16"/>
        <v>-63538.347529999985</v>
      </c>
      <c r="K91" s="97">
        <f t="shared" si="17"/>
        <v>-0.36024895917238497</v>
      </c>
      <c r="L91" s="51">
        <f t="shared" si="18"/>
        <v>-150609.42880999984</v>
      </c>
      <c r="M91" s="52">
        <f t="shared" si="19"/>
        <v>-0.18047124023756611</v>
      </c>
    </row>
    <row r="92" spans="1:13" s="1" customFormat="1" x14ac:dyDescent="0.2">
      <c r="A92" s="21" t="s">
        <v>15</v>
      </c>
      <c r="B92" s="21">
        <v>144372.48438000001</v>
      </c>
      <c r="C92" s="21">
        <v>597220.43364000006</v>
      </c>
      <c r="D92" s="36">
        <v>98988.594120000009</v>
      </c>
      <c r="E92" s="36">
        <v>98933.936849999998</v>
      </c>
      <c r="F92" s="36">
        <v>127375.75202</v>
      </c>
      <c r="G92" s="36">
        <v>120634.21059</v>
      </c>
      <c r="H92" s="36">
        <v>122172.23073000001</v>
      </c>
      <c r="I92" s="11">
        <f t="shared" si="15"/>
        <v>568104.72430999996</v>
      </c>
      <c r="J92" s="24">
        <f t="shared" si="16"/>
        <v>-22200.253649999999</v>
      </c>
      <c r="K92" s="97">
        <f t="shared" si="17"/>
        <v>-0.15377066998145672</v>
      </c>
      <c r="L92" s="51">
        <f t="shared" si="18"/>
        <v>-29115.7093300001</v>
      </c>
      <c r="M92" s="52">
        <f t="shared" si="19"/>
        <v>-4.875203139407458E-2</v>
      </c>
    </row>
    <row r="93" spans="1:13" s="1" customFormat="1" x14ac:dyDescent="0.2">
      <c r="A93" s="18" t="s">
        <v>16</v>
      </c>
      <c r="B93" s="22">
        <v>939180.01648000011</v>
      </c>
      <c r="C93" s="22">
        <v>4705495.2024600003</v>
      </c>
      <c r="D93" s="16">
        <v>901368.61453999998</v>
      </c>
      <c r="E93" s="16">
        <v>810241.99040000013</v>
      </c>
      <c r="F93" s="16">
        <v>962218.03275000001</v>
      </c>
      <c r="G93" s="16">
        <v>1049237.7116</v>
      </c>
      <c r="H93" s="16">
        <v>916112.74278000009</v>
      </c>
      <c r="I93" s="11">
        <f t="shared" si="15"/>
        <v>4639179.0920700002</v>
      </c>
      <c r="J93" s="24">
        <f t="shared" si="16"/>
        <v>-23067.27370000002</v>
      </c>
      <c r="K93" s="97">
        <f t="shared" si="17"/>
        <v>-2.4561078063026764E-2</v>
      </c>
      <c r="L93" s="51">
        <f t="shared" si="18"/>
        <v>-66316.110390000045</v>
      </c>
      <c r="M93" s="52">
        <f t="shared" si="19"/>
        <v>-1.4093332909006162E-2</v>
      </c>
    </row>
    <row r="94" spans="1:13" s="1" customFormat="1" x14ac:dyDescent="0.2">
      <c r="B94" s="5"/>
      <c r="C94" s="5"/>
      <c r="D94" s="4"/>
      <c r="E94" s="4"/>
      <c r="F94" s="4"/>
      <c r="G94" s="4"/>
      <c r="H94" s="4"/>
      <c r="I94" s="4"/>
      <c r="J94" s="8"/>
      <c r="L94" s="38"/>
      <c r="M94" s="37"/>
    </row>
    <row r="95" spans="1:13" s="1" customFormat="1" x14ac:dyDescent="0.2">
      <c r="A95" s="1" t="s">
        <v>17</v>
      </c>
      <c r="B95" s="5"/>
      <c r="C95" s="5"/>
      <c r="D95" s="4"/>
      <c r="E95" s="4"/>
      <c r="F95" s="4"/>
      <c r="G95" s="4"/>
      <c r="H95" s="4"/>
      <c r="I95" s="4"/>
      <c r="L95" s="38"/>
      <c r="M95" s="37"/>
    </row>
    <row r="96" spans="1:13" s="1" customFormat="1" x14ac:dyDescent="0.2">
      <c r="A96" s="1" t="s">
        <v>18</v>
      </c>
      <c r="B96" s="5"/>
      <c r="C96" s="5"/>
      <c r="D96" s="4"/>
      <c r="E96" s="4"/>
      <c r="F96" s="4"/>
      <c r="G96" s="4"/>
      <c r="H96" s="4"/>
      <c r="I96" s="4"/>
      <c r="L96" s="38"/>
      <c r="M96" s="37"/>
    </row>
    <row r="97" spans="1:14" s="1" customFormat="1" x14ac:dyDescent="0.2">
      <c r="A97" s="1" t="s">
        <v>19</v>
      </c>
      <c r="B97" s="5"/>
      <c r="C97" s="5"/>
      <c r="D97" s="4"/>
      <c r="E97" s="4"/>
      <c r="F97" s="4"/>
      <c r="G97" s="4"/>
      <c r="H97" s="4"/>
      <c r="I97" s="4"/>
      <c r="L97" s="38"/>
      <c r="M97" s="37"/>
    </row>
    <row r="100" spans="1:14" s="1" customFormat="1" x14ac:dyDescent="0.2">
      <c r="A100" s="149" t="s">
        <v>0</v>
      </c>
      <c r="B100" s="149"/>
      <c r="C100" s="149"/>
      <c r="D100" s="149"/>
      <c r="E100" s="149"/>
      <c r="F100" s="149"/>
      <c r="G100" s="149"/>
      <c r="H100" s="149"/>
      <c r="I100" s="149"/>
      <c r="J100" s="149"/>
      <c r="K100" s="149"/>
      <c r="L100" s="149"/>
      <c r="M100" s="149"/>
    </row>
    <row r="101" spans="1:14" s="1" customFormat="1" x14ac:dyDescent="0.2">
      <c r="A101" s="149" t="str">
        <f>+A3</f>
        <v>PERIODO: Mayo 2017-2018</v>
      </c>
      <c r="B101" s="149"/>
      <c r="C101" s="149"/>
      <c r="D101" s="149"/>
      <c r="E101" s="149"/>
      <c r="F101" s="149"/>
      <c r="G101" s="149"/>
      <c r="H101" s="149"/>
      <c r="I101" s="149"/>
      <c r="J101" s="149"/>
      <c r="K101" s="149"/>
      <c r="L101" s="149"/>
      <c r="M101" s="149"/>
    </row>
    <row r="102" spans="1:14" s="1" customFormat="1" x14ac:dyDescent="0.2">
      <c r="A102" s="149" t="s">
        <v>1</v>
      </c>
      <c r="B102" s="149"/>
      <c r="C102" s="149"/>
      <c r="D102" s="149"/>
      <c r="E102" s="149"/>
      <c r="F102" s="149"/>
      <c r="G102" s="149"/>
      <c r="H102" s="149"/>
      <c r="I102" s="149"/>
      <c r="J102" s="149"/>
      <c r="K102" s="149"/>
      <c r="L102" s="149"/>
      <c r="M102" s="149"/>
    </row>
    <row r="103" spans="1:14" s="1" customFormat="1" x14ac:dyDescent="0.2">
      <c r="A103" s="91"/>
      <c r="B103" s="91"/>
      <c r="C103" s="91"/>
      <c r="D103" s="17"/>
      <c r="E103" s="17"/>
      <c r="F103" s="17"/>
      <c r="G103" s="17"/>
      <c r="H103" s="17"/>
      <c r="I103" s="17"/>
      <c r="J103" s="91"/>
      <c r="L103" s="38"/>
      <c r="M103" s="37"/>
    </row>
    <row r="104" spans="1:14" s="1" customFormat="1" x14ac:dyDescent="0.2">
      <c r="A104" s="150" t="s">
        <v>2</v>
      </c>
      <c r="B104" s="152" t="s">
        <v>30</v>
      </c>
      <c r="C104" s="152"/>
      <c r="D104" s="158" t="s">
        <v>53</v>
      </c>
      <c r="E104" s="159"/>
      <c r="F104" s="159"/>
      <c r="G104" s="159"/>
      <c r="H104" s="159"/>
      <c r="I104" s="160"/>
      <c r="J104" s="152" t="str">
        <f>+J80</f>
        <v>Variación May. 18/17</v>
      </c>
      <c r="K104" s="152"/>
      <c r="L104" s="152" t="str">
        <f>+L80</f>
        <v>Variación Ene - May. 18/17</v>
      </c>
      <c r="M104" s="152"/>
    </row>
    <row r="105" spans="1:14" s="1" customFormat="1" x14ac:dyDescent="0.2">
      <c r="A105" s="151"/>
      <c r="B105" s="18" t="str">
        <f>+B81</f>
        <v>May. 17 (R)</v>
      </c>
      <c r="C105" s="18" t="str">
        <f>+C81</f>
        <v>Ene- May.17(R)</v>
      </c>
      <c r="D105" s="93" t="s">
        <v>47</v>
      </c>
      <c r="E105" s="93" t="s">
        <v>59</v>
      </c>
      <c r="F105" s="93" t="s">
        <v>64</v>
      </c>
      <c r="G105" s="93" t="s">
        <v>73</v>
      </c>
      <c r="H105" s="93" t="str">
        <f>+H81</f>
        <v>May. 18 (P)</v>
      </c>
      <c r="I105" s="93" t="str">
        <f>+I81</f>
        <v xml:space="preserve"> Ene-May 18 (P)</v>
      </c>
      <c r="J105" s="47" t="s">
        <v>3</v>
      </c>
      <c r="K105" s="92" t="s">
        <v>4</v>
      </c>
      <c r="L105" s="47" t="s">
        <v>3</v>
      </c>
      <c r="M105" s="92" t="s">
        <v>4</v>
      </c>
    </row>
    <row r="106" spans="1:14" s="1" customFormat="1" x14ac:dyDescent="0.2">
      <c r="A106" s="21" t="s">
        <v>5</v>
      </c>
      <c r="B106" s="21">
        <v>5915.7779800000008</v>
      </c>
      <c r="C106" s="21">
        <v>46286.268879999996</v>
      </c>
      <c r="D106" s="36">
        <v>6250.6358399999999</v>
      </c>
      <c r="E106" s="36">
        <v>0</v>
      </c>
      <c r="F106" s="36">
        <v>0</v>
      </c>
      <c r="G106" s="36">
        <v>198.63821999999999</v>
      </c>
      <c r="H106" s="36">
        <v>15741.209199999999</v>
      </c>
      <c r="I106" s="11">
        <f>+SUM(D106:H106)</f>
        <v>22190.483260000001</v>
      </c>
      <c r="J106" s="24">
        <f>+H106-B106</f>
        <v>9825.4312199999986</v>
      </c>
      <c r="K106" s="97">
        <f>+H106/B106-1</f>
        <v>1.6608857285073428</v>
      </c>
      <c r="L106" s="51">
        <f>+I106-C106</f>
        <v>-24095.785619999995</v>
      </c>
      <c r="M106" s="52">
        <f>+I106/C106-1</f>
        <v>-0.52058172332857078</v>
      </c>
    </row>
    <row r="107" spans="1:14" s="1" customFormat="1" x14ac:dyDescent="0.2">
      <c r="A107" s="21" t="s">
        <v>6</v>
      </c>
      <c r="B107" s="21">
        <v>41342.347840000002</v>
      </c>
      <c r="C107" s="21">
        <v>101197.24752999999</v>
      </c>
      <c r="D107" s="36">
        <v>11789.689329999999</v>
      </c>
      <c r="E107" s="36">
        <v>23709.290379999999</v>
      </c>
      <c r="F107" s="36">
        <v>61634.190740000005</v>
      </c>
      <c r="G107" s="36">
        <v>140502.48562999998</v>
      </c>
      <c r="H107" s="36">
        <v>13181.262429999999</v>
      </c>
      <c r="I107" s="11">
        <f t="shared" ref="I107:I117" si="20">+SUM(D107:H107)</f>
        <v>250816.91850999999</v>
      </c>
      <c r="J107" s="24">
        <f t="shared" ref="J107:J117" si="21">+H107-B107</f>
        <v>-28161.085410000003</v>
      </c>
      <c r="K107" s="97">
        <f t="shared" ref="K107:K117" si="22">+H107/B107-1</f>
        <v>-0.68116802458793302</v>
      </c>
      <c r="L107" s="51">
        <f t="shared" ref="L107:L117" si="23">+I107-C107</f>
        <v>149619.67098</v>
      </c>
      <c r="M107" s="52">
        <f t="shared" ref="M107:M117" si="24">+I107/C107-1</f>
        <v>1.4784954594308024</v>
      </c>
    </row>
    <row r="108" spans="1:14" s="1" customFormat="1" x14ac:dyDescent="0.2">
      <c r="A108" s="21" t="s">
        <v>7</v>
      </c>
      <c r="B108" s="21">
        <v>1926.95056</v>
      </c>
      <c r="C108" s="21">
        <v>15637.220909999998</v>
      </c>
      <c r="D108" s="36">
        <v>12964.22781</v>
      </c>
      <c r="E108" s="36">
        <v>2923.87779</v>
      </c>
      <c r="F108" s="36">
        <v>3148.9884999999999</v>
      </c>
      <c r="G108" s="36">
        <v>13633.533130000002</v>
      </c>
      <c r="H108" s="36">
        <v>17390.199570000001</v>
      </c>
      <c r="I108" s="11">
        <f t="shared" si="20"/>
        <v>50060.82680000001</v>
      </c>
      <c r="J108" s="24">
        <f t="shared" si="21"/>
        <v>15463.249010000001</v>
      </c>
      <c r="K108" s="97">
        <f t="shared" si="22"/>
        <v>8.0247253515419725</v>
      </c>
      <c r="L108" s="51">
        <f t="shared" si="23"/>
        <v>34423.605890000013</v>
      </c>
      <c r="M108" s="52">
        <f t="shared" si="24"/>
        <v>2.2013889864525815</v>
      </c>
      <c r="N108" s="43"/>
    </row>
    <row r="109" spans="1:14" s="1" customFormat="1" x14ac:dyDescent="0.2">
      <c r="A109" s="21" t="s">
        <v>8</v>
      </c>
      <c r="B109" s="21">
        <v>16015.511550000001</v>
      </c>
      <c r="C109" s="21">
        <v>59145.592790000002</v>
      </c>
      <c r="D109" s="36">
        <v>6921.0285100000001</v>
      </c>
      <c r="E109" s="36">
        <v>5443.1508700000004</v>
      </c>
      <c r="F109" s="36">
        <v>10566.69227</v>
      </c>
      <c r="G109" s="36">
        <v>11907.32905</v>
      </c>
      <c r="H109" s="36">
        <v>6752.9997899999998</v>
      </c>
      <c r="I109" s="11">
        <f t="shared" si="20"/>
        <v>41591.200490000003</v>
      </c>
      <c r="J109" s="24">
        <f t="shared" si="21"/>
        <v>-9262.5117600000012</v>
      </c>
      <c r="K109" s="97">
        <f t="shared" si="22"/>
        <v>-0.57834629453343944</v>
      </c>
      <c r="L109" s="51">
        <f t="shared" si="23"/>
        <v>-17554.3923</v>
      </c>
      <c r="M109" s="52">
        <f t="shared" si="24"/>
        <v>-0.29679966793684742</v>
      </c>
    </row>
    <row r="110" spans="1:14" s="1" customFormat="1" x14ac:dyDescent="0.2">
      <c r="A110" s="21" t="s">
        <v>9</v>
      </c>
      <c r="B110" s="21">
        <v>1251.1232500000001</v>
      </c>
      <c r="C110" s="21">
        <v>10512.679370000002</v>
      </c>
      <c r="D110" s="36">
        <v>2008.8166799999999</v>
      </c>
      <c r="E110" s="36">
        <v>2429.7234700000004</v>
      </c>
      <c r="F110" s="36">
        <v>2024.3949399999999</v>
      </c>
      <c r="G110" s="36">
        <v>0</v>
      </c>
      <c r="H110" s="36">
        <v>200</v>
      </c>
      <c r="I110" s="11">
        <f t="shared" si="20"/>
        <v>6662.9350900000009</v>
      </c>
      <c r="J110" s="24">
        <f t="shared" si="21"/>
        <v>-1051.1232500000001</v>
      </c>
      <c r="K110" s="97">
        <f t="shared" si="22"/>
        <v>-0.84014364691887877</v>
      </c>
      <c r="L110" s="51">
        <f t="shared" si="23"/>
        <v>-3849.7442800000008</v>
      </c>
      <c r="M110" s="52">
        <f t="shared" si="24"/>
        <v>-0.3662001041319688</v>
      </c>
    </row>
    <row r="111" spans="1:14" s="1" customFormat="1" x14ac:dyDescent="0.2">
      <c r="A111" s="21" t="s">
        <v>10</v>
      </c>
      <c r="B111" s="21">
        <v>55.86</v>
      </c>
      <c r="C111" s="21">
        <v>1662.06915</v>
      </c>
      <c r="D111" s="36">
        <v>32.863239999999998</v>
      </c>
      <c r="E111" s="36">
        <v>145.03</v>
      </c>
      <c r="F111" s="36">
        <v>500.03</v>
      </c>
      <c r="G111" s="36">
        <v>3156.36418</v>
      </c>
      <c r="H111" s="36">
        <v>100.03</v>
      </c>
      <c r="I111" s="11">
        <f t="shared" si="20"/>
        <v>3934.3174200000003</v>
      </c>
      <c r="J111" s="24">
        <f t="shared" si="21"/>
        <v>44.17</v>
      </c>
      <c r="K111" s="97">
        <f t="shared" si="22"/>
        <v>0.7907268170426065</v>
      </c>
      <c r="L111" s="51">
        <f t="shared" si="23"/>
        <v>2272.24827</v>
      </c>
      <c r="M111" s="52">
        <f t="shared" si="24"/>
        <v>1.3671201766785699</v>
      </c>
    </row>
    <row r="112" spans="1:14" s="1" customFormat="1" x14ac:dyDescent="0.2">
      <c r="A112" s="21" t="s">
        <v>11</v>
      </c>
      <c r="B112" s="21">
        <v>444469.12770000001</v>
      </c>
      <c r="C112" s="21">
        <v>1951309.0519700001</v>
      </c>
      <c r="D112" s="36">
        <v>593692.54812000005</v>
      </c>
      <c r="E112" s="36">
        <v>465203.51175000001</v>
      </c>
      <c r="F112" s="36">
        <v>497304.65708000003</v>
      </c>
      <c r="G112" s="36">
        <v>501802.44415000005</v>
      </c>
      <c r="H112" s="36">
        <v>452984.58437</v>
      </c>
      <c r="I112" s="11">
        <f t="shared" si="20"/>
        <v>2510987.74547</v>
      </c>
      <c r="J112" s="24">
        <f t="shared" si="21"/>
        <v>8515.456669999985</v>
      </c>
      <c r="K112" s="97">
        <f t="shared" si="22"/>
        <v>1.9158713483802714E-2</v>
      </c>
      <c r="L112" s="51">
        <f t="shared" si="23"/>
        <v>559678.69349999982</v>
      </c>
      <c r="M112" s="52">
        <f t="shared" si="24"/>
        <v>0.28682216839765085</v>
      </c>
    </row>
    <row r="113" spans="1:13" s="1" customFormat="1" x14ac:dyDescent="0.2">
      <c r="A113" s="21" t="s">
        <v>12</v>
      </c>
      <c r="B113" s="21">
        <v>120712.55502</v>
      </c>
      <c r="C113" s="21">
        <v>750461.70241999987</v>
      </c>
      <c r="D113" s="36">
        <v>203388.00075000001</v>
      </c>
      <c r="E113" s="36">
        <v>200006.56822999998</v>
      </c>
      <c r="F113" s="36">
        <v>233309.31406</v>
      </c>
      <c r="G113" s="36">
        <v>202117.81448</v>
      </c>
      <c r="H113" s="36">
        <v>276667.93622999999</v>
      </c>
      <c r="I113" s="11">
        <f t="shared" si="20"/>
        <v>1115489.63375</v>
      </c>
      <c r="J113" s="24">
        <f t="shared" si="21"/>
        <v>155955.38120999999</v>
      </c>
      <c r="K113" s="97">
        <f t="shared" si="22"/>
        <v>1.2919565921221769</v>
      </c>
      <c r="L113" s="51">
        <f t="shared" si="23"/>
        <v>365027.93133000017</v>
      </c>
      <c r="M113" s="52">
        <f t="shared" si="24"/>
        <v>0.48640447627494043</v>
      </c>
    </row>
    <row r="114" spans="1:13" s="1" customFormat="1" x14ac:dyDescent="0.2">
      <c r="A114" s="21" t="s">
        <v>13</v>
      </c>
      <c r="B114" s="21">
        <v>66784.551149999999</v>
      </c>
      <c r="C114" s="21">
        <v>305718.99716999999</v>
      </c>
      <c r="D114" s="36">
        <v>55383.019210000006</v>
      </c>
      <c r="E114" s="36">
        <v>48167.140299999999</v>
      </c>
      <c r="F114" s="36">
        <v>47943.95046</v>
      </c>
      <c r="G114" s="36">
        <v>54328.900329999997</v>
      </c>
      <c r="H114" s="36">
        <v>80765.627819999994</v>
      </c>
      <c r="I114" s="11">
        <f t="shared" si="20"/>
        <v>286588.63812000002</v>
      </c>
      <c r="J114" s="24">
        <f t="shared" si="21"/>
        <v>13981.076669999995</v>
      </c>
      <c r="K114" s="97">
        <f t="shared" si="22"/>
        <v>0.20934597042657521</v>
      </c>
      <c r="L114" s="51">
        <f t="shared" si="23"/>
        <v>-19130.35904999997</v>
      </c>
      <c r="M114" s="52">
        <f t="shared" si="24"/>
        <v>-6.2574976455788356E-2</v>
      </c>
    </row>
    <row r="115" spans="1:13" s="1" customFormat="1" x14ac:dyDescent="0.2">
      <c r="A115" s="21" t="s">
        <v>14</v>
      </c>
      <c r="B115" s="21">
        <v>38773.083119999996</v>
      </c>
      <c r="C115" s="21">
        <v>311292.08476</v>
      </c>
      <c r="D115" s="36">
        <v>38128.68838</v>
      </c>
      <c r="E115" s="36">
        <v>53400.386840000006</v>
      </c>
      <c r="F115" s="36">
        <v>69908.445950000008</v>
      </c>
      <c r="G115" s="36">
        <v>63398.925810000001</v>
      </c>
      <c r="H115" s="36">
        <v>48545.645920000003</v>
      </c>
      <c r="I115" s="11">
        <f t="shared" si="20"/>
        <v>273382.09289999999</v>
      </c>
      <c r="J115" s="24">
        <f t="shared" si="21"/>
        <v>9772.562800000007</v>
      </c>
      <c r="K115" s="97">
        <f t="shared" si="22"/>
        <v>0.25204502746801438</v>
      </c>
      <c r="L115" s="51">
        <f t="shared" si="23"/>
        <v>-37909.991860000009</v>
      </c>
      <c r="M115" s="52">
        <f t="shared" si="24"/>
        <v>-0.12178270414176406</v>
      </c>
    </row>
    <row r="116" spans="1:13" s="1" customFormat="1" x14ac:dyDescent="0.2">
      <c r="A116" s="21" t="s">
        <v>15</v>
      </c>
      <c r="B116" s="21">
        <v>95191.599239999996</v>
      </c>
      <c r="C116" s="21">
        <v>436130.78305000003</v>
      </c>
      <c r="D116" s="36">
        <v>76621.573820000005</v>
      </c>
      <c r="E116" s="36">
        <v>75637.055040000007</v>
      </c>
      <c r="F116" s="36">
        <v>102126.42606</v>
      </c>
      <c r="G116" s="36">
        <v>88078.949569999997</v>
      </c>
      <c r="H116" s="36">
        <v>118702.90035</v>
      </c>
      <c r="I116" s="11">
        <f t="shared" si="20"/>
        <v>461166.90483999997</v>
      </c>
      <c r="J116" s="24">
        <f t="shared" si="21"/>
        <v>23511.30111</v>
      </c>
      <c r="K116" s="97">
        <f t="shared" si="22"/>
        <v>0.24698924377478493</v>
      </c>
      <c r="L116" s="51">
        <f t="shared" si="23"/>
        <v>25036.121789999946</v>
      </c>
      <c r="M116" s="52">
        <f t="shared" si="24"/>
        <v>5.7405078391656872E-2</v>
      </c>
    </row>
    <row r="117" spans="1:13" s="1" customFormat="1" x14ac:dyDescent="0.2">
      <c r="A117" s="18" t="s">
        <v>16</v>
      </c>
      <c r="B117" s="22">
        <v>832438.48740999994</v>
      </c>
      <c r="C117" s="22">
        <v>3989353.6979999999</v>
      </c>
      <c r="D117" s="16">
        <v>1007181.09169</v>
      </c>
      <c r="E117" s="16">
        <v>877065.73466999992</v>
      </c>
      <c r="F117" s="16">
        <v>1028467.0900600002</v>
      </c>
      <c r="G117" s="16">
        <v>1079125.3845499998</v>
      </c>
      <c r="H117" s="16">
        <v>1031032.3956800001</v>
      </c>
      <c r="I117" s="11">
        <f t="shared" si="20"/>
        <v>5022871.6966500003</v>
      </c>
      <c r="J117" s="24">
        <f t="shared" si="21"/>
        <v>198593.90827000013</v>
      </c>
      <c r="K117" s="97">
        <f t="shared" si="22"/>
        <v>0.23856886877959416</v>
      </c>
      <c r="L117" s="51">
        <f t="shared" si="23"/>
        <v>1033517.9986500004</v>
      </c>
      <c r="M117" s="52">
        <f t="shared" si="24"/>
        <v>0.25906903144941462</v>
      </c>
    </row>
    <row r="118" spans="1:13" s="1" customFormat="1" x14ac:dyDescent="0.2">
      <c r="B118" s="5"/>
      <c r="C118" s="5"/>
      <c r="D118" s="4"/>
      <c r="E118" s="4"/>
      <c r="F118" s="4"/>
      <c r="G118" s="4"/>
      <c r="H118" s="4"/>
      <c r="I118" s="4"/>
      <c r="K118" s="37"/>
      <c r="L118" s="38"/>
      <c r="M118" s="37"/>
    </row>
    <row r="119" spans="1:13" s="1" customFormat="1" x14ac:dyDescent="0.2">
      <c r="A119" s="1" t="s">
        <v>17</v>
      </c>
      <c r="B119" s="5"/>
      <c r="C119" s="5"/>
      <c r="D119" s="4"/>
      <c r="E119" s="4"/>
      <c r="F119" s="4"/>
      <c r="G119" s="4"/>
      <c r="H119" s="4"/>
      <c r="I119" s="4"/>
      <c r="L119" s="38"/>
      <c r="M119" s="37"/>
    </row>
    <row r="120" spans="1:13" s="1" customFormat="1" x14ac:dyDescent="0.2">
      <c r="A120" s="1" t="s">
        <v>18</v>
      </c>
      <c r="B120" s="5"/>
      <c r="C120" s="5"/>
      <c r="D120" s="4"/>
      <c r="E120" s="15"/>
      <c r="F120" s="15"/>
      <c r="G120" s="15"/>
      <c r="H120" s="15"/>
      <c r="I120" s="4"/>
      <c r="J120" s="9"/>
      <c r="L120" s="38"/>
      <c r="M120" s="37"/>
    </row>
    <row r="121" spans="1:13" s="1" customFormat="1" x14ac:dyDescent="0.2">
      <c r="A121" s="1" t="s">
        <v>19</v>
      </c>
      <c r="B121" s="5"/>
      <c r="C121" s="5"/>
      <c r="D121" s="4"/>
      <c r="E121" s="4"/>
      <c r="F121" s="4"/>
      <c r="G121" s="4"/>
      <c r="H121" s="4"/>
      <c r="I121" s="4"/>
      <c r="L121" s="38"/>
      <c r="M121" s="37"/>
    </row>
  </sheetData>
  <mergeCells count="40">
    <mergeCell ref="A2:M2"/>
    <mergeCell ref="A3:M3"/>
    <mergeCell ref="A4:M4"/>
    <mergeCell ref="A6:A7"/>
    <mergeCell ref="B6:C6"/>
    <mergeCell ref="D6:I6"/>
    <mergeCell ref="J6:K6"/>
    <mergeCell ref="L6:M6"/>
    <mergeCell ref="A27:M27"/>
    <mergeCell ref="A28:M28"/>
    <mergeCell ref="A29:M29"/>
    <mergeCell ref="A31:A32"/>
    <mergeCell ref="B31:C31"/>
    <mergeCell ref="D31:I31"/>
    <mergeCell ref="J31:K31"/>
    <mergeCell ref="L31:M31"/>
    <mergeCell ref="A51:M51"/>
    <mergeCell ref="A52:M52"/>
    <mergeCell ref="A53:M53"/>
    <mergeCell ref="A55:A56"/>
    <mergeCell ref="B55:C55"/>
    <mergeCell ref="D55:I55"/>
    <mergeCell ref="J55:K55"/>
    <mergeCell ref="L55:M55"/>
    <mergeCell ref="A76:M76"/>
    <mergeCell ref="A77:M77"/>
    <mergeCell ref="A78:M78"/>
    <mergeCell ref="A80:A81"/>
    <mergeCell ref="B80:C80"/>
    <mergeCell ref="D80:I80"/>
    <mergeCell ref="J80:K80"/>
    <mergeCell ref="L80:M80"/>
    <mergeCell ref="A100:M100"/>
    <mergeCell ref="A101:M101"/>
    <mergeCell ref="A102:M102"/>
    <mergeCell ref="A104:A105"/>
    <mergeCell ref="B104:C104"/>
    <mergeCell ref="D104:I104"/>
    <mergeCell ref="J104:K104"/>
    <mergeCell ref="L104:M10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21"/>
  <sheetViews>
    <sheetView workbookViewId="0">
      <selection activeCell="R31" sqref="R31"/>
    </sheetView>
  </sheetViews>
  <sheetFormatPr baseColWidth="10" defaultColWidth="12" defaultRowHeight="11.25" x14ac:dyDescent="0.2"/>
  <cols>
    <col min="1" max="3" width="12" style="10"/>
    <col min="4" max="10" width="12" style="14"/>
    <col min="11" max="11" width="12" style="10"/>
    <col min="12" max="12" width="8.42578125" style="10" customWidth="1"/>
    <col min="13" max="13" width="12" style="39"/>
    <col min="14" max="14" width="10.5703125" style="40" customWidth="1"/>
    <col min="15" max="16384" width="12" style="10"/>
  </cols>
  <sheetData>
    <row r="2" spans="1:16" s="1" customFormat="1" x14ac:dyDescent="0.2">
      <c r="A2" s="149" t="s">
        <v>0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</row>
    <row r="3" spans="1:16" s="1" customFormat="1" x14ac:dyDescent="0.2">
      <c r="A3" s="149" t="s">
        <v>87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</row>
    <row r="4" spans="1:16" s="1" customFormat="1" x14ac:dyDescent="0.2">
      <c r="A4" s="149" t="s">
        <v>1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</row>
    <row r="5" spans="1:16" s="1" customFormat="1" x14ac:dyDescent="0.2">
      <c r="A5" s="94"/>
      <c r="B5" s="94"/>
      <c r="C5" s="94"/>
      <c r="D5" s="17"/>
      <c r="E5" s="17"/>
      <c r="F5" s="17"/>
      <c r="G5" s="17"/>
      <c r="H5" s="17"/>
      <c r="I5" s="17"/>
      <c r="J5" s="17"/>
      <c r="K5" s="94"/>
      <c r="L5" s="94"/>
      <c r="M5" s="38"/>
      <c r="N5" s="37"/>
    </row>
    <row r="6" spans="1:16" s="1" customFormat="1" x14ac:dyDescent="0.2">
      <c r="A6" s="150" t="s">
        <v>2</v>
      </c>
      <c r="B6" s="152" t="s">
        <v>26</v>
      </c>
      <c r="C6" s="152"/>
      <c r="D6" s="158" t="s">
        <v>48</v>
      </c>
      <c r="E6" s="159"/>
      <c r="F6" s="159"/>
      <c r="G6" s="159"/>
      <c r="H6" s="159"/>
      <c r="I6" s="159"/>
      <c r="J6" s="160"/>
      <c r="K6" s="152" t="s">
        <v>85</v>
      </c>
      <c r="L6" s="152"/>
      <c r="M6" s="152" t="s">
        <v>86</v>
      </c>
      <c r="N6" s="152"/>
    </row>
    <row r="7" spans="1:16" s="1" customFormat="1" x14ac:dyDescent="0.2">
      <c r="A7" s="151"/>
      <c r="B7" s="18" t="s">
        <v>83</v>
      </c>
      <c r="C7" s="95" t="s">
        <v>84</v>
      </c>
      <c r="D7" s="96" t="s">
        <v>47</v>
      </c>
      <c r="E7" s="96" t="s">
        <v>59</v>
      </c>
      <c r="F7" s="96" t="s">
        <v>64</v>
      </c>
      <c r="G7" s="96" t="s">
        <v>73</v>
      </c>
      <c r="H7" s="96" t="s">
        <v>75</v>
      </c>
      <c r="I7" s="96" t="s">
        <v>82</v>
      </c>
      <c r="J7" s="96" t="s">
        <v>88</v>
      </c>
      <c r="K7" s="47" t="s">
        <v>3</v>
      </c>
      <c r="L7" s="95" t="s">
        <v>4</v>
      </c>
      <c r="M7" s="47" t="s">
        <v>3</v>
      </c>
      <c r="N7" s="95" t="s">
        <v>4</v>
      </c>
    </row>
    <row r="8" spans="1:16" s="1" customFormat="1" x14ac:dyDescent="0.2">
      <c r="A8" s="21" t="s">
        <v>5</v>
      </c>
      <c r="B8" s="23">
        <v>15784.7186</v>
      </c>
      <c r="C8" s="11">
        <v>78494.590259999997</v>
      </c>
      <c r="D8" s="11">
        <v>6250.6358399999999</v>
      </c>
      <c r="E8" s="11">
        <v>0</v>
      </c>
      <c r="F8" s="11">
        <v>170321.55650999999</v>
      </c>
      <c r="G8" s="11">
        <v>10198.638220000001</v>
      </c>
      <c r="H8" s="11">
        <v>15741.209199999999</v>
      </c>
      <c r="I8" s="11">
        <v>7491.2004800000004</v>
      </c>
      <c r="J8" s="11">
        <f>+SUM(D8:I8)</f>
        <v>210003.24025</v>
      </c>
      <c r="K8" s="24">
        <f>+I8-B8</f>
        <v>-8293.5181200000006</v>
      </c>
      <c r="L8" s="97">
        <f>+I8/B8-1</f>
        <v>-0.52541437894242848</v>
      </c>
      <c r="M8" s="51">
        <f>+J8-C8</f>
        <v>131508.64999000001</v>
      </c>
      <c r="N8" s="52">
        <f>+J8/C8-1</f>
        <v>1.6753848839060113</v>
      </c>
      <c r="O8" s="9"/>
      <c r="P8" s="9"/>
    </row>
    <row r="9" spans="1:16" s="1" customFormat="1" x14ac:dyDescent="0.2">
      <c r="A9" s="21" t="s">
        <v>6</v>
      </c>
      <c r="B9" s="23">
        <v>86738.933980000002</v>
      </c>
      <c r="C9" s="11">
        <v>368966.29735000001</v>
      </c>
      <c r="D9" s="11">
        <v>32861.051140000003</v>
      </c>
      <c r="E9" s="11">
        <v>85560.678280000007</v>
      </c>
      <c r="F9" s="11">
        <v>124420.28664000001</v>
      </c>
      <c r="G9" s="11">
        <v>387859.2635</v>
      </c>
      <c r="H9" s="11">
        <v>51368.860229999998</v>
      </c>
      <c r="I9" s="11">
        <v>212627.73156000001</v>
      </c>
      <c r="J9" s="11">
        <f t="shared" ref="J9:J19" si="0">+SUM(D9:I9)</f>
        <v>894697.87135000003</v>
      </c>
      <c r="K9" s="24">
        <f t="shared" ref="K9:K19" si="1">+I9-B9</f>
        <v>125888.79758000001</v>
      </c>
      <c r="L9" s="97">
        <f t="shared" ref="L9:L19" si="2">+I9/B9-1</f>
        <v>1.4513528331928436</v>
      </c>
      <c r="M9" s="51">
        <f t="shared" ref="M9:M19" si="3">+J9-C9</f>
        <v>525731.57400000002</v>
      </c>
      <c r="N9" s="52">
        <f t="shared" ref="N9:N19" si="4">+J9/C9-1</f>
        <v>1.4248769542799002</v>
      </c>
      <c r="O9" s="9"/>
      <c r="P9" s="9"/>
    </row>
    <row r="10" spans="1:16" s="1" customFormat="1" x14ac:dyDescent="0.2">
      <c r="A10" s="21" t="s">
        <v>7</v>
      </c>
      <c r="B10" s="23">
        <v>14237.977550000001</v>
      </c>
      <c r="C10" s="11">
        <v>109176.37716999999</v>
      </c>
      <c r="D10" s="11">
        <v>26886.793420000002</v>
      </c>
      <c r="E10" s="11">
        <v>15769.36759</v>
      </c>
      <c r="F10" s="11">
        <v>11776.734390000001</v>
      </c>
      <c r="G10" s="11">
        <v>22876.497620000002</v>
      </c>
      <c r="H10" s="11">
        <v>34317.567849999992</v>
      </c>
      <c r="I10" s="11">
        <v>24119.220570000001</v>
      </c>
      <c r="J10" s="11">
        <f t="shared" si="0"/>
        <v>135746.18144000001</v>
      </c>
      <c r="K10" s="24">
        <f t="shared" si="1"/>
        <v>9881.2430199999999</v>
      </c>
      <c r="L10" s="97">
        <f t="shared" si="2"/>
        <v>0.69400608234559269</v>
      </c>
      <c r="M10" s="51">
        <f t="shared" si="3"/>
        <v>26569.804270000022</v>
      </c>
      <c r="N10" s="52">
        <f t="shared" si="4"/>
        <v>0.24336587235009488</v>
      </c>
      <c r="O10" s="9"/>
      <c r="P10" s="9"/>
    </row>
    <row r="11" spans="1:16" s="1" customFormat="1" x14ac:dyDescent="0.2">
      <c r="A11" s="21" t="s">
        <v>8</v>
      </c>
      <c r="B11" s="23">
        <v>46071.28974</v>
      </c>
      <c r="C11" s="11">
        <v>285097.01671999996</v>
      </c>
      <c r="D11" s="11">
        <v>43564.270120000008</v>
      </c>
      <c r="E11" s="11">
        <v>29857.227700000003</v>
      </c>
      <c r="F11" s="11">
        <v>42809.18735</v>
      </c>
      <c r="G11" s="11">
        <v>53862.198850000001</v>
      </c>
      <c r="H11" s="11">
        <v>43688.540349999996</v>
      </c>
      <c r="I11" s="11">
        <v>38901.55384</v>
      </c>
      <c r="J11" s="11">
        <f t="shared" si="0"/>
        <v>252682.97821</v>
      </c>
      <c r="K11" s="24">
        <f t="shared" si="1"/>
        <v>-7169.7358999999997</v>
      </c>
      <c r="L11" s="97">
        <f t="shared" si="2"/>
        <v>-0.15562264352619359</v>
      </c>
      <c r="M11" s="51">
        <f t="shared" si="3"/>
        <v>-32414.038509999955</v>
      </c>
      <c r="N11" s="52">
        <f t="shared" si="4"/>
        <v>-0.11369476567281833</v>
      </c>
      <c r="O11" s="9"/>
      <c r="P11" s="9"/>
    </row>
    <row r="12" spans="1:16" s="1" customFormat="1" x14ac:dyDescent="0.2">
      <c r="A12" s="21" t="s">
        <v>9</v>
      </c>
      <c r="B12" s="23">
        <v>4224.1985000000004</v>
      </c>
      <c r="C12" s="11">
        <v>27018.538639999999</v>
      </c>
      <c r="D12" s="11">
        <v>6521.5892199999998</v>
      </c>
      <c r="E12" s="11">
        <v>3897.8927800000001</v>
      </c>
      <c r="F12" s="11">
        <v>3867.4938499999998</v>
      </c>
      <c r="G12" s="11">
        <v>1584.4970800000001</v>
      </c>
      <c r="H12" s="11">
        <v>1524.61176</v>
      </c>
      <c r="I12" s="11">
        <v>8556.5805099999998</v>
      </c>
      <c r="J12" s="11">
        <f t="shared" si="0"/>
        <v>25952.665199999999</v>
      </c>
      <c r="K12" s="24">
        <f t="shared" si="1"/>
        <v>4332.3820099999994</v>
      </c>
      <c r="L12" s="97">
        <f t="shared" si="2"/>
        <v>1.025610422900344</v>
      </c>
      <c r="M12" s="51">
        <f t="shared" si="3"/>
        <v>-1065.8734399999994</v>
      </c>
      <c r="N12" s="52">
        <f t="shared" si="4"/>
        <v>-3.9449707262183664E-2</v>
      </c>
      <c r="O12" s="9"/>
      <c r="P12" s="9"/>
    </row>
    <row r="13" spans="1:16" s="1" customFormat="1" x14ac:dyDescent="0.2">
      <c r="A13" s="21" t="s">
        <v>10</v>
      </c>
      <c r="B13" s="23">
        <v>5530.0759500000004</v>
      </c>
      <c r="C13" s="11">
        <v>8901.0809900000004</v>
      </c>
      <c r="D13" s="11">
        <v>289.27787000000001</v>
      </c>
      <c r="E13" s="11">
        <v>2999.098</v>
      </c>
      <c r="F13" s="11">
        <v>646.27456000000006</v>
      </c>
      <c r="G13" s="11">
        <v>3511.1506900000004</v>
      </c>
      <c r="H13" s="11">
        <v>1681.15534</v>
      </c>
      <c r="I13" s="11">
        <v>496.06508999999994</v>
      </c>
      <c r="J13" s="11">
        <f t="shared" si="0"/>
        <v>9623.0215499999995</v>
      </c>
      <c r="K13" s="24">
        <f t="shared" si="1"/>
        <v>-5034.0108600000003</v>
      </c>
      <c r="L13" s="97">
        <f t="shared" si="2"/>
        <v>-0.91029687575990703</v>
      </c>
      <c r="M13" s="51">
        <f t="shared" si="3"/>
        <v>721.9405599999991</v>
      </c>
      <c r="N13" s="52">
        <f t="shared" si="4"/>
        <v>8.1107065626194075E-2</v>
      </c>
      <c r="O13" s="9"/>
      <c r="P13" s="9"/>
    </row>
    <row r="14" spans="1:16" s="1" customFormat="1" x14ac:dyDescent="0.2">
      <c r="A14" s="21" t="s">
        <v>11</v>
      </c>
      <c r="B14" s="23">
        <v>967688.48864000011</v>
      </c>
      <c r="C14" s="11">
        <v>5207783.6235199999</v>
      </c>
      <c r="D14" s="11">
        <v>991915.07775000005</v>
      </c>
      <c r="E14" s="11">
        <v>853773.89933000004</v>
      </c>
      <c r="F14" s="11">
        <v>917251.27511000005</v>
      </c>
      <c r="G14" s="11">
        <v>880399.30666999996</v>
      </c>
      <c r="H14" s="11">
        <v>888790.22607000009</v>
      </c>
      <c r="I14" s="11">
        <v>877312.49750000006</v>
      </c>
      <c r="J14" s="11">
        <f t="shared" si="0"/>
        <v>5409442.2824300006</v>
      </c>
      <c r="K14" s="24">
        <f t="shared" si="1"/>
        <v>-90375.991140000056</v>
      </c>
      <c r="L14" s="97">
        <f t="shared" si="2"/>
        <v>-9.3393682162134062E-2</v>
      </c>
      <c r="M14" s="51">
        <f t="shared" si="3"/>
        <v>201658.6589100007</v>
      </c>
      <c r="N14" s="52">
        <f t="shared" si="4"/>
        <v>3.8722549454483168E-2</v>
      </c>
      <c r="O14" s="9"/>
      <c r="P14" s="9"/>
    </row>
    <row r="15" spans="1:16" s="1" customFormat="1" x14ac:dyDescent="0.2">
      <c r="A15" s="21" t="s">
        <v>12</v>
      </c>
      <c r="B15" s="23">
        <v>330816.84305999993</v>
      </c>
      <c r="C15" s="11">
        <v>1614967.8399099999</v>
      </c>
      <c r="D15" s="11">
        <v>280349.67566000001</v>
      </c>
      <c r="E15" s="11">
        <v>323200.42140999995</v>
      </c>
      <c r="F15" s="11">
        <v>341959.32193999999</v>
      </c>
      <c r="G15" s="11">
        <v>303871.33487999992</v>
      </c>
      <c r="H15" s="11">
        <v>397716.68358000007</v>
      </c>
      <c r="I15" s="11">
        <v>279737.05187000002</v>
      </c>
      <c r="J15" s="11">
        <f t="shared" si="0"/>
        <v>1926834.4893399999</v>
      </c>
      <c r="K15" s="24">
        <f t="shared" si="1"/>
        <v>-51079.791189999902</v>
      </c>
      <c r="L15" s="97">
        <f t="shared" si="2"/>
        <v>-0.154405049989355</v>
      </c>
      <c r="M15" s="51">
        <f t="shared" si="3"/>
        <v>311866.64942999999</v>
      </c>
      <c r="N15" s="52">
        <f t="shared" si="4"/>
        <v>0.19311012994994381</v>
      </c>
      <c r="O15" s="9"/>
      <c r="P15" s="9"/>
    </row>
    <row r="16" spans="1:16" s="1" customFormat="1" x14ac:dyDescent="0.2">
      <c r="A16" s="21" t="s">
        <v>13</v>
      </c>
      <c r="B16" s="23">
        <v>253212.43472000002</v>
      </c>
      <c r="C16" s="11">
        <v>1276489.9536000001</v>
      </c>
      <c r="D16" s="11">
        <v>199940.23550000001</v>
      </c>
      <c r="E16" s="11">
        <v>176069.30187999998</v>
      </c>
      <c r="F16" s="11">
        <v>191276.84687000001</v>
      </c>
      <c r="G16" s="11">
        <v>213565.69193</v>
      </c>
      <c r="H16" s="11">
        <v>232636.74437999999</v>
      </c>
      <c r="I16" s="11">
        <v>181712.08559</v>
      </c>
      <c r="J16" s="11">
        <f t="shared" si="0"/>
        <v>1195200.9061499999</v>
      </c>
      <c r="K16" s="24">
        <f t="shared" si="1"/>
        <v>-71500.349130000017</v>
      </c>
      <c r="L16" s="97">
        <f t="shared" si="2"/>
        <v>-0.28237297749245394</v>
      </c>
      <c r="M16" s="51">
        <f t="shared" si="3"/>
        <v>-81289.047450000187</v>
      </c>
      <c r="N16" s="52">
        <f t="shared" si="4"/>
        <v>-6.3681697784417346E-2</v>
      </c>
      <c r="O16" s="9"/>
      <c r="P16" s="9"/>
    </row>
    <row r="17" spans="1:16" s="1" customFormat="1" x14ac:dyDescent="0.2">
      <c r="A17" s="21" t="s">
        <v>14</v>
      </c>
      <c r="B17" s="23">
        <v>431886.69101000001</v>
      </c>
      <c r="C17" s="11">
        <v>1587355.7566999998</v>
      </c>
      <c r="D17" s="11">
        <v>239842.67751000001</v>
      </c>
      <c r="E17" s="11">
        <v>137470.67965000001</v>
      </c>
      <c r="F17" s="11">
        <v>229439.37804000001</v>
      </c>
      <c r="G17" s="11">
        <v>200323.88247000004</v>
      </c>
      <c r="H17" s="11">
        <v>166904.13582</v>
      </c>
      <c r="I17" s="11">
        <v>225479.18954999998</v>
      </c>
      <c r="J17" s="11">
        <f t="shared" si="0"/>
        <v>1199459.94304</v>
      </c>
      <c r="K17" s="24">
        <f t="shared" si="1"/>
        <v>-206407.50146000003</v>
      </c>
      <c r="L17" s="97">
        <f t="shared" si="2"/>
        <v>-0.47792049571451323</v>
      </c>
      <c r="M17" s="51">
        <f t="shared" si="3"/>
        <v>-387895.81365999975</v>
      </c>
      <c r="N17" s="52">
        <f t="shared" si="4"/>
        <v>-0.24436602319470446</v>
      </c>
      <c r="O17" s="9"/>
      <c r="P17" s="9"/>
    </row>
    <row r="18" spans="1:16" s="1" customFormat="1" x14ac:dyDescent="0.2">
      <c r="A18" s="21" t="s">
        <v>15</v>
      </c>
      <c r="B18" s="23">
        <v>260053.97506999999</v>
      </c>
      <c r="C18" s="11">
        <v>1478900.74504</v>
      </c>
      <c r="D18" s="11">
        <v>208837.62628</v>
      </c>
      <c r="E18" s="11">
        <v>207395.99909999999</v>
      </c>
      <c r="F18" s="11">
        <v>267222.20399999997</v>
      </c>
      <c r="G18" s="11">
        <v>247050.21326999998</v>
      </c>
      <c r="H18" s="11">
        <v>283008.76963</v>
      </c>
      <c r="I18" s="11">
        <v>250253.56195999996</v>
      </c>
      <c r="J18" s="11">
        <f t="shared" si="0"/>
        <v>1463768.3742399998</v>
      </c>
      <c r="K18" s="24">
        <f t="shared" si="1"/>
        <v>-9800.4131100000232</v>
      </c>
      <c r="L18" s="97">
        <f t="shared" si="2"/>
        <v>-3.7686073082951355E-2</v>
      </c>
      <c r="M18" s="51">
        <f t="shared" si="3"/>
        <v>-15132.37080000015</v>
      </c>
      <c r="N18" s="52">
        <f t="shared" si="4"/>
        <v>-1.0232174708648789E-2</v>
      </c>
      <c r="O18" s="9"/>
      <c r="P18" s="9"/>
    </row>
    <row r="19" spans="1:16" s="13" customFormat="1" x14ac:dyDescent="0.2">
      <c r="A19" s="18" t="s">
        <v>16</v>
      </c>
      <c r="B19" s="26">
        <v>2416245.6268200004</v>
      </c>
      <c r="C19" s="12">
        <v>12043151.8199</v>
      </c>
      <c r="D19" s="12">
        <v>2037258.9103100002</v>
      </c>
      <c r="E19" s="12">
        <v>1835994.5657200003</v>
      </c>
      <c r="F19" s="12">
        <v>2300990.55926</v>
      </c>
      <c r="G19" s="12">
        <v>2325102.6751800003</v>
      </c>
      <c r="H19" s="12">
        <v>2117378.5042099999</v>
      </c>
      <c r="I19" s="12">
        <v>2106686.7385200001</v>
      </c>
      <c r="J19" s="11">
        <f t="shared" si="0"/>
        <v>12723411.953200001</v>
      </c>
      <c r="K19" s="24">
        <f t="shared" si="1"/>
        <v>-309558.88830000022</v>
      </c>
      <c r="L19" s="97">
        <f t="shared" si="2"/>
        <v>-0.12811565383251533</v>
      </c>
      <c r="M19" s="51">
        <f t="shared" si="3"/>
        <v>680260.1333000008</v>
      </c>
      <c r="N19" s="52">
        <f t="shared" si="4"/>
        <v>5.6485224422392788E-2</v>
      </c>
      <c r="O19" s="9"/>
      <c r="P19" s="9"/>
    </row>
    <row r="20" spans="1:16" s="1" customFormat="1" x14ac:dyDescent="0.2">
      <c r="B20" s="3"/>
      <c r="C20" s="3"/>
      <c r="D20" s="4"/>
      <c r="E20" s="4"/>
      <c r="F20" s="4"/>
      <c r="G20" s="4"/>
      <c r="H20" s="4"/>
      <c r="I20" s="15"/>
      <c r="J20" s="4"/>
      <c r="M20" s="38"/>
      <c r="N20" s="37"/>
      <c r="O20" s="9"/>
      <c r="P20" s="9"/>
    </row>
    <row r="21" spans="1:16" s="1" customFormat="1" x14ac:dyDescent="0.2">
      <c r="A21" s="1" t="s">
        <v>17</v>
      </c>
      <c r="B21" s="5"/>
      <c r="C21" s="5"/>
      <c r="D21" s="4"/>
      <c r="E21" s="4"/>
      <c r="F21" s="15"/>
      <c r="G21" s="15"/>
      <c r="H21" s="15"/>
      <c r="I21" s="15"/>
      <c r="J21" s="15"/>
      <c r="K21" s="9"/>
      <c r="M21" s="9"/>
      <c r="N21" s="37"/>
      <c r="O21" s="9"/>
      <c r="P21" s="9"/>
    </row>
    <row r="22" spans="1:16" s="1" customFormat="1" x14ac:dyDescent="0.2">
      <c r="A22" s="1" t="s">
        <v>18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9"/>
      <c r="P22" s="9"/>
    </row>
    <row r="23" spans="1:16" s="1" customFormat="1" x14ac:dyDescent="0.2">
      <c r="A23" s="1" t="s">
        <v>19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9"/>
    </row>
    <row r="24" spans="1:16" s="1" customFormat="1" x14ac:dyDescent="0.2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</row>
    <row r="25" spans="1:16" x14ac:dyDescent="0.2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</row>
    <row r="26" spans="1:16" x14ac:dyDescent="0.2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</row>
    <row r="27" spans="1:16" s="1" customFormat="1" x14ac:dyDescent="0.2">
      <c r="A27" s="149" t="s">
        <v>0</v>
      </c>
      <c r="B27" s="149"/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</row>
    <row r="28" spans="1:16" s="1" customFormat="1" x14ac:dyDescent="0.2">
      <c r="A28" s="149" t="s">
        <v>87</v>
      </c>
      <c r="B28" s="149"/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</row>
    <row r="29" spans="1:16" s="1" customFormat="1" x14ac:dyDescent="0.2">
      <c r="A29" s="149" t="s">
        <v>1</v>
      </c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</row>
    <row r="30" spans="1:16" s="1" customFormat="1" x14ac:dyDescent="0.2">
      <c r="A30" s="94"/>
      <c r="B30" s="94"/>
      <c r="C30" s="94"/>
      <c r="D30" s="17"/>
      <c r="E30" s="17"/>
      <c r="F30" s="17"/>
      <c r="G30" s="17"/>
      <c r="H30" s="17"/>
      <c r="I30" s="17"/>
      <c r="J30" s="17"/>
      <c r="K30" s="94"/>
      <c r="M30" s="38"/>
      <c r="N30" s="37"/>
    </row>
    <row r="31" spans="1:16" s="1" customFormat="1" x14ac:dyDescent="0.2">
      <c r="A31" s="150" t="s">
        <v>2</v>
      </c>
      <c r="B31" s="152" t="s">
        <v>27</v>
      </c>
      <c r="C31" s="152"/>
      <c r="D31" s="158" t="s">
        <v>50</v>
      </c>
      <c r="E31" s="159"/>
      <c r="F31" s="159"/>
      <c r="G31" s="159"/>
      <c r="H31" s="159"/>
      <c r="I31" s="159"/>
      <c r="J31" s="160"/>
      <c r="K31" s="152" t="str">
        <f>+K6</f>
        <v>Variación Jun. 18/17</v>
      </c>
      <c r="L31" s="152"/>
      <c r="M31" s="152" t="str">
        <f>+M6</f>
        <v>Variación Ene - Jun. 18/17</v>
      </c>
      <c r="N31" s="152"/>
    </row>
    <row r="32" spans="1:16" s="1" customFormat="1" x14ac:dyDescent="0.2">
      <c r="A32" s="151"/>
      <c r="B32" s="18" t="str">
        <f>+B7</f>
        <v>Jun. 17 (R)</v>
      </c>
      <c r="C32" s="18" t="str">
        <f>+C7</f>
        <v>Ene- Jun.17(R)</v>
      </c>
      <c r="D32" s="96" t="s">
        <v>47</v>
      </c>
      <c r="E32" s="96" t="s">
        <v>59</v>
      </c>
      <c r="F32" s="96" t="s">
        <v>64</v>
      </c>
      <c r="G32" s="96" t="s">
        <v>73</v>
      </c>
      <c r="H32" s="96" t="str">
        <f>+H7</f>
        <v>May. 18 (P)</v>
      </c>
      <c r="I32" s="96" t="s">
        <v>82</v>
      </c>
      <c r="J32" s="96" t="str">
        <f>+J7</f>
        <v xml:space="preserve"> Ene-Jun 18 (P)</v>
      </c>
      <c r="K32" s="47" t="s">
        <v>3</v>
      </c>
      <c r="L32" s="95" t="s">
        <v>4</v>
      </c>
      <c r="M32" s="47" t="s">
        <v>3</v>
      </c>
      <c r="N32" s="95" t="s">
        <v>4</v>
      </c>
    </row>
    <row r="33" spans="1:14" s="1" customFormat="1" x14ac:dyDescent="0.2">
      <c r="A33" s="21" t="s">
        <v>5</v>
      </c>
      <c r="B33" s="11">
        <v>595.98549000000003</v>
      </c>
      <c r="C33" s="11">
        <v>16419.58827</v>
      </c>
      <c r="D33" s="48">
        <v>0</v>
      </c>
      <c r="E33" s="48">
        <v>0</v>
      </c>
      <c r="F33" s="48">
        <v>170201.55650999999</v>
      </c>
      <c r="G33" s="48">
        <v>10000</v>
      </c>
      <c r="H33" s="48">
        <v>0</v>
      </c>
      <c r="I33" s="48">
        <v>644.04201999999998</v>
      </c>
      <c r="J33" s="11">
        <f>+SUM(D33:I33)</f>
        <v>180845.59852999999</v>
      </c>
      <c r="K33" s="24">
        <f>+I33-B33</f>
        <v>48.056529999999952</v>
      </c>
      <c r="L33" s="97">
        <f>+I33/B33-1</f>
        <v>8.0633724824408004E-2</v>
      </c>
      <c r="M33" s="51">
        <f>+J33-C33</f>
        <v>164426.01025999998</v>
      </c>
      <c r="N33" s="52">
        <f>+J33/C33-1</f>
        <v>10.014015428171268</v>
      </c>
    </row>
    <row r="34" spans="1:14" s="1" customFormat="1" x14ac:dyDescent="0.2">
      <c r="A34" s="21" t="s">
        <v>6</v>
      </c>
      <c r="B34" s="11">
        <v>3680.0419300000003</v>
      </c>
      <c r="C34" s="11">
        <v>15310.071930000002</v>
      </c>
      <c r="D34" s="48">
        <v>1100</v>
      </c>
      <c r="E34" s="48">
        <v>0</v>
      </c>
      <c r="F34" s="48">
        <v>1100</v>
      </c>
      <c r="G34" s="48">
        <v>55000</v>
      </c>
      <c r="H34" s="48">
        <v>24000</v>
      </c>
      <c r="I34" s="48">
        <v>12577.666999999999</v>
      </c>
      <c r="J34" s="11">
        <f t="shared" ref="J34:J44" si="5">+SUM(D34:I34)</f>
        <v>93777.667000000001</v>
      </c>
      <c r="K34" s="24">
        <f t="shared" ref="K34:K44" si="6">+I34-B34</f>
        <v>8897.6250699999982</v>
      </c>
      <c r="L34" s="97">
        <f t="shared" ref="L34:L44" si="7">+I34/B34-1</f>
        <v>2.4178053509297919</v>
      </c>
      <c r="M34" s="51">
        <f t="shared" ref="M34:M44" si="8">+J34-C34</f>
        <v>78467.595069999996</v>
      </c>
      <c r="N34" s="52">
        <f t="shared" ref="N34:N44" si="9">+J34/C34-1</f>
        <v>5.1252270680873275</v>
      </c>
    </row>
    <row r="35" spans="1:14" s="1" customFormat="1" x14ac:dyDescent="0.2">
      <c r="A35" s="21" t="s">
        <v>7</v>
      </c>
      <c r="B35" s="11">
        <v>3754.4048399999997</v>
      </c>
      <c r="C35" s="11">
        <v>25168.657660000001</v>
      </c>
      <c r="D35" s="29">
        <v>3325.2686100000001</v>
      </c>
      <c r="E35" s="29">
        <v>4601.6315700000005</v>
      </c>
      <c r="F35" s="29">
        <v>3106.2460000000001</v>
      </c>
      <c r="G35" s="29">
        <v>3466.5619100000004</v>
      </c>
      <c r="H35" s="29">
        <v>5307.8750499999996</v>
      </c>
      <c r="I35" s="29">
        <v>3107.66869</v>
      </c>
      <c r="J35" s="11">
        <f t="shared" si="5"/>
        <v>22915.251829999997</v>
      </c>
      <c r="K35" s="24">
        <f t="shared" si="6"/>
        <v>-646.73614999999972</v>
      </c>
      <c r="L35" s="97">
        <f t="shared" si="7"/>
        <v>-0.17226063186089435</v>
      </c>
      <c r="M35" s="51">
        <f t="shared" si="8"/>
        <v>-2253.4058300000033</v>
      </c>
      <c r="N35" s="52">
        <f t="shared" si="9"/>
        <v>-8.9532221401751322E-2</v>
      </c>
    </row>
    <row r="36" spans="1:14" s="1" customFormat="1" x14ac:dyDescent="0.2">
      <c r="A36" s="21" t="s">
        <v>8</v>
      </c>
      <c r="B36" s="11">
        <v>15520.528289999998</v>
      </c>
      <c r="C36" s="11">
        <v>80858.306939999995</v>
      </c>
      <c r="D36" s="29">
        <v>14484.555880000002</v>
      </c>
      <c r="E36" s="29">
        <v>11474.013869999999</v>
      </c>
      <c r="F36" s="29">
        <v>11900.35799</v>
      </c>
      <c r="G36" s="29">
        <v>15091.8161</v>
      </c>
      <c r="H36" s="29">
        <v>16364.80927</v>
      </c>
      <c r="I36" s="29">
        <v>12800.52383</v>
      </c>
      <c r="J36" s="11">
        <f t="shared" si="5"/>
        <v>82116.076939999999</v>
      </c>
      <c r="K36" s="24">
        <f t="shared" si="6"/>
        <v>-2720.0044599999983</v>
      </c>
      <c r="L36" s="97">
        <f t="shared" si="7"/>
        <v>-0.17525205387193676</v>
      </c>
      <c r="M36" s="51">
        <f t="shared" si="8"/>
        <v>1257.7700000000041</v>
      </c>
      <c r="N36" s="52">
        <f t="shared" si="9"/>
        <v>1.5555235418586166E-2</v>
      </c>
    </row>
    <row r="37" spans="1:14" s="1" customFormat="1" x14ac:dyDescent="0.2">
      <c r="A37" s="21" t="s">
        <v>9</v>
      </c>
      <c r="B37" s="11">
        <v>0</v>
      </c>
      <c r="C37" s="11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11">
        <f t="shared" si="5"/>
        <v>0</v>
      </c>
      <c r="K37" s="24">
        <f t="shared" si="6"/>
        <v>0</v>
      </c>
      <c r="L37" s="97">
        <v>0</v>
      </c>
      <c r="M37" s="51">
        <f t="shared" si="8"/>
        <v>0</v>
      </c>
      <c r="N37" s="52">
        <v>0</v>
      </c>
    </row>
    <row r="38" spans="1:14" s="1" customFormat="1" x14ac:dyDescent="0.2">
      <c r="A38" s="21" t="s">
        <v>10</v>
      </c>
      <c r="B38" s="11">
        <v>0</v>
      </c>
      <c r="C38" s="11">
        <v>35</v>
      </c>
      <c r="D38" s="29">
        <v>0</v>
      </c>
      <c r="E38" s="29">
        <v>0</v>
      </c>
      <c r="F38" s="29">
        <v>0</v>
      </c>
      <c r="G38" s="29">
        <v>20</v>
      </c>
      <c r="H38" s="29">
        <v>0</v>
      </c>
      <c r="I38" s="29">
        <v>0</v>
      </c>
      <c r="J38" s="11">
        <f t="shared" si="5"/>
        <v>20</v>
      </c>
      <c r="K38" s="24">
        <f t="shared" si="6"/>
        <v>0</v>
      </c>
      <c r="L38" s="97">
        <v>0</v>
      </c>
      <c r="M38" s="51">
        <f t="shared" si="8"/>
        <v>-15</v>
      </c>
      <c r="N38" s="52">
        <f t="shared" si="9"/>
        <v>-0.4285714285714286</v>
      </c>
    </row>
    <row r="39" spans="1:14" s="1" customFormat="1" x14ac:dyDescent="0.2">
      <c r="A39" s="21" t="s">
        <v>11</v>
      </c>
      <c r="B39" s="11">
        <v>5618.7534999999998</v>
      </c>
      <c r="C39" s="11">
        <v>156529.2175</v>
      </c>
      <c r="D39" s="29">
        <v>9779.1919499999985</v>
      </c>
      <c r="E39" s="29">
        <v>6655.9003900000007</v>
      </c>
      <c r="F39" s="29">
        <v>2840.6681399999998</v>
      </c>
      <c r="G39" s="29">
        <v>4322.6678499999998</v>
      </c>
      <c r="H39" s="29">
        <v>6195.02513</v>
      </c>
      <c r="I39" s="29">
        <v>13860.240159999999</v>
      </c>
      <c r="J39" s="11">
        <f t="shared" si="5"/>
        <v>43653.693619999998</v>
      </c>
      <c r="K39" s="24">
        <f t="shared" si="6"/>
        <v>8241.4866599999987</v>
      </c>
      <c r="L39" s="97">
        <f t="shared" si="7"/>
        <v>1.4667820291457883</v>
      </c>
      <c r="M39" s="51">
        <f t="shared" si="8"/>
        <v>-112875.52387999999</v>
      </c>
      <c r="N39" s="52">
        <f t="shared" si="9"/>
        <v>-0.72111472658451126</v>
      </c>
    </row>
    <row r="40" spans="1:14" s="1" customFormat="1" x14ac:dyDescent="0.2">
      <c r="A40" s="21" t="s">
        <v>12</v>
      </c>
      <c r="B40" s="11">
        <v>59903.595520000003</v>
      </c>
      <c r="C40" s="11">
        <v>383507.08146999998</v>
      </c>
      <c r="D40" s="29">
        <v>25412.080170000001</v>
      </c>
      <c r="E40" s="29">
        <v>58421.481460000003</v>
      </c>
      <c r="F40" s="29">
        <v>40393.776130000006</v>
      </c>
      <c r="G40" s="29">
        <v>31068.918590000001</v>
      </c>
      <c r="H40" s="29">
        <v>29382.08366</v>
      </c>
      <c r="I40" s="29">
        <v>32769.345719999998</v>
      </c>
      <c r="J40" s="11">
        <f t="shared" si="5"/>
        <v>217447.68573000003</v>
      </c>
      <c r="K40" s="24">
        <f t="shared" si="6"/>
        <v>-27134.249800000005</v>
      </c>
      <c r="L40" s="97">
        <f t="shared" si="7"/>
        <v>-0.45296529472827218</v>
      </c>
      <c r="M40" s="51">
        <f t="shared" si="8"/>
        <v>-166059.39573999995</v>
      </c>
      <c r="N40" s="52">
        <f t="shared" si="9"/>
        <v>-0.43300216283748083</v>
      </c>
    </row>
    <row r="41" spans="1:14" s="1" customFormat="1" x14ac:dyDescent="0.2">
      <c r="A41" s="21" t="s">
        <v>13</v>
      </c>
      <c r="B41" s="11">
        <v>35812.80586</v>
      </c>
      <c r="C41" s="11">
        <v>183977.18727999998</v>
      </c>
      <c r="D41" s="29">
        <v>39743.746829999996</v>
      </c>
      <c r="E41" s="29">
        <v>33052.988839999998</v>
      </c>
      <c r="F41" s="29">
        <v>36819.01526</v>
      </c>
      <c r="G41" s="29">
        <v>37798.618640000001</v>
      </c>
      <c r="H41" s="29">
        <v>41326.53484</v>
      </c>
      <c r="I41" s="29">
        <v>39999.153880000005</v>
      </c>
      <c r="J41" s="11">
        <f t="shared" si="5"/>
        <v>228740.05828999999</v>
      </c>
      <c r="K41" s="24">
        <f t="shared" si="6"/>
        <v>4186.3480200000049</v>
      </c>
      <c r="L41" s="97">
        <f t="shared" si="7"/>
        <v>0.11689528143551065</v>
      </c>
      <c r="M41" s="51">
        <f t="shared" si="8"/>
        <v>44762.871010000003</v>
      </c>
      <c r="N41" s="52">
        <f t="shared" si="9"/>
        <v>0.24330663856641177</v>
      </c>
    </row>
    <row r="42" spans="1:14" s="1" customFormat="1" x14ac:dyDescent="0.2">
      <c r="A42" s="21" t="s">
        <v>14</v>
      </c>
      <c r="B42" s="11">
        <v>8692.4951300000012</v>
      </c>
      <c r="C42" s="11">
        <v>18335.238850000002</v>
      </c>
      <c r="D42" s="29">
        <v>1636.9023</v>
      </c>
      <c r="E42" s="29">
        <v>1655.8173100000001</v>
      </c>
      <c r="F42" s="29">
        <v>6223.7905000000001</v>
      </c>
      <c r="G42" s="29">
        <v>1633.9428300000002</v>
      </c>
      <c r="H42" s="29">
        <v>5523.3992500000004</v>
      </c>
      <c r="I42" s="29">
        <v>1185.0561699999998</v>
      </c>
      <c r="J42" s="11">
        <f t="shared" si="5"/>
        <v>17858.908359999998</v>
      </c>
      <c r="K42" s="24">
        <f t="shared" si="6"/>
        <v>-7507.4389600000013</v>
      </c>
      <c r="L42" s="97">
        <f t="shared" si="7"/>
        <v>-0.86366904412634393</v>
      </c>
      <c r="M42" s="51">
        <f t="shared" si="8"/>
        <v>-476.33049000000392</v>
      </c>
      <c r="N42" s="52">
        <f t="shared" si="9"/>
        <v>-2.5978962908356329E-2</v>
      </c>
    </row>
    <row r="43" spans="1:14" s="1" customFormat="1" x14ac:dyDescent="0.2">
      <c r="A43" s="21" t="s">
        <v>15</v>
      </c>
      <c r="B43" s="11">
        <v>40123.99987</v>
      </c>
      <c r="C43" s="11">
        <v>225619.55314999999</v>
      </c>
      <c r="D43" s="29">
        <v>33227.458339999997</v>
      </c>
      <c r="E43" s="29">
        <v>32825.007210000003</v>
      </c>
      <c r="F43" s="29">
        <v>37720.025919999993</v>
      </c>
      <c r="G43" s="29">
        <v>38337.053110000001</v>
      </c>
      <c r="H43" s="29">
        <v>42133.638550000003</v>
      </c>
      <c r="I43" s="29">
        <v>35713.551169999992</v>
      </c>
      <c r="J43" s="11">
        <f t="shared" si="5"/>
        <v>219956.73429999998</v>
      </c>
      <c r="K43" s="24">
        <f t="shared" si="6"/>
        <v>-4410.4487000000081</v>
      </c>
      <c r="L43" s="97">
        <f t="shared" si="7"/>
        <v>-0.10992046441754733</v>
      </c>
      <c r="M43" s="51">
        <f t="shared" si="8"/>
        <v>-5662.8188500000106</v>
      </c>
      <c r="N43" s="52">
        <f t="shared" si="9"/>
        <v>-2.5098972012568277E-2</v>
      </c>
    </row>
    <row r="44" spans="1:14" s="13" customFormat="1" x14ac:dyDescent="0.2">
      <c r="A44" s="18" t="s">
        <v>16</v>
      </c>
      <c r="B44" s="53">
        <v>173702.61042999997</v>
      </c>
      <c r="C44" s="12">
        <v>1105759.9030499998</v>
      </c>
      <c r="D44" s="32">
        <v>128709.20408</v>
      </c>
      <c r="E44" s="32">
        <v>148686.84065</v>
      </c>
      <c r="F44" s="32">
        <v>310305.43644999998</v>
      </c>
      <c r="G44" s="32">
        <v>196739.57902999996</v>
      </c>
      <c r="H44" s="32">
        <v>170233.36575</v>
      </c>
      <c r="I44" s="32">
        <v>152657.24864000001</v>
      </c>
      <c r="J44" s="11">
        <f t="shared" si="5"/>
        <v>1107331.6745999998</v>
      </c>
      <c r="K44" s="24">
        <f t="shared" si="6"/>
        <v>-21045.361789999966</v>
      </c>
      <c r="L44" s="97">
        <f t="shared" si="7"/>
        <v>-0.12115742957404196</v>
      </c>
      <c r="M44" s="51">
        <f t="shared" si="8"/>
        <v>1571.7715499999467</v>
      </c>
      <c r="N44" s="52">
        <f t="shared" si="9"/>
        <v>1.4214401749099714E-3</v>
      </c>
    </row>
    <row r="45" spans="1:14" s="1" customFormat="1" x14ac:dyDescent="0.2">
      <c r="B45" s="5"/>
      <c r="C45" s="5"/>
      <c r="D45" s="4"/>
      <c r="E45" s="4"/>
      <c r="F45" s="4"/>
      <c r="G45" s="4"/>
      <c r="H45" s="4"/>
      <c r="I45" s="4"/>
      <c r="J45" s="4"/>
      <c r="L45" s="6"/>
      <c r="M45" s="38"/>
      <c r="N45" s="37"/>
    </row>
    <row r="46" spans="1:14" s="1" customFormat="1" x14ac:dyDescent="0.2">
      <c r="A46" s="1" t="s">
        <v>17</v>
      </c>
      <c r="B46" s="5"/>
      <c r="C46" s="5"/>
      <c r="D46" s="4"/>
      <c r="E46" s="4"/>
      <c r="F46" s="4"/>
      <c r="G46" s="4"/>
      <c r="H46" s="4"/>
      <c r="I46" s="4"/>
      <c r="J46" s="4"/>
      <c r="L46" s="6"/>
      <c r="M46" s="38"/>
      <c r="N46" s="37"/>
    </row>
    <row r="47" spans="1:14" s="1" customFormat="1" x14ac:dyDescent="0.2">
      <c r="A47" s="1" t="s">
        <v>18</v>
      </c>
      <c r="B47" s="5"/>
      <c r="C47" s="5"/>
      <c r="D47" s="4"/>
      <c r="E47" s="4"/>
      <c r="F47" s="4"/>
      <c r="G47" s="4"/>
      <c r="H47" s="4"/>
      <c r="I47" s="4"/>
      <c r="J47" s="4"/>
      <c r="L47" s="7"/>
      <c r="M47" s="38"/>
      <c r="N47" s="37"/>
    </row>
    <row r="48" spans="1:14" s="1" customFormat="1" x14ac:dyDescent="0.2">
      <c r="A48" s="1" t="s">
        <v>19</v>
      </c>
      <c r="B48" s="5"/>
      <c r="C48" s="5"/>
      <c r="D48" s="4"/>
      <c r="E48" s="4"/>
      <c r="F48" s="4"/>
      <c r="G48" s="4"/>
      <c r="H48" s="4"/>
      <c r="I48" s="4"/>
      <c r="J48" s="4"/>
      <c r="L48" s="7"/>
      <c r="M48" s="38"/>
      <c r="N48" s="37"/>
    </row>
    <row r="51" spans="1:14" s="1" customFormat="1" x14ac:dyDescent="0.2">
      <c r="A51" s="149" t="s">
        <v>0</v>
      </c>
      <c r="B51" s="149"/>
      <c r="C51" s="149"/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</row>
    <row r="52" spans="1:14" s="1" customFormat="1" x14ac:dyDescent="0.2">
      <c r="A52" s="149" t="str">
        <f>+A3</f>
        <v>PERIODO: Junio 2017-2018</v>
      </c>
      <c r="B52" s="149"/>
      <c r="C52" s="149"/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49"/>
    </row>
    <row r="53" spans="1:14" s="1" customFormat="1" x14ac:dyDescent="0.2">
      <c r="A53" s="149" t="s">
        <v>1</v>
      </c>
      <c r="B53" s="149"/>
      <c r="C53" s="149"/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</row>
    <row r="54" spans="1:14" s="1" customFormat="1" x14ac:dyDescent="0.2">
      <c r="A54" s="94"/>
      <c r="B54" s="94"/>
      <c r="C54" s="94"/>
      <c r="D54" s="17"/>
      <c r="E54" s="17"/>
      <c r="F54" s="17"/>
      <c r="G54" s="17"/>
      <c r="H54" s="17"/>
      <c r="I54" s="17"/>
      <c r="J54" s="17"/>
      <c r="K54" s="94"/>
      <c r="M54" s="38"/>
      <c r="N54" s="37"/>
    </row>
    <row r="55" spans="1:14" s="1" customFormat="1" x14ac:dyDescent="0.2">
      <c r="A55" s="150" t="s">
        <v>2</v>
      </c>
      <c r="B55" s="152" t="s">
        <v>28</v>
      </c>
      <c r="C55" s="152"/>
      <c r="D55" s="158" t="s">
        <v>51</v>
      </c>
      <c r="E55" s="159"/>
      <c r="F55" s="159"/>
      <c r="G55" s="159"/>
      <c r="H55" s="159"/>
      <c r="I55" s="159"/>
      <c r="J55" s="160"/>
      <c r="K55" s="152" t="str">
        <f>+K6</f>
        <v>Variación Jun. 18/17</v>
      </c>
      <c r="L55" s="152"/>
      <c r="M55" s="152" t="str">
        <f>+M6</f>
        <v>Variación Ene - Jun. 18/17</v>
      </c>
      <c r="N55" s="152"/>
    </row>
    <row r="56" spans="1:14" s="1" customFormat="1" x14ac:dyDescent="0.2">
      <c r="A56" s="151"/>
      <c r="B56" s="18" t="str">
        <f>+B32</f>
        <v>Jun. 17 (R)</v>
      </c>
      <c r="C56" s="18" t="str">
        <f>+C32</f>
        <v>Ene- Jun.17(R)</v>
      </c>
      <c r="D56" s="96" t="s">
        <v>47</v>
      </c>
      <c r="E56" s="96" t="s">
        <v>59</v>
      </c>
      <c r="F56" s="96" t="s">
        <v>64</v>
      </c>
      <c r="G56" s="96" t="s">
        <v>73</v>
      </c>
      <c r="H56" s="96" t="str">
        <f>+H32</f>
        <v>May. 18 (P)</v>
      </c>
      <c r="I56" s="96" t="s">
        <v>82</v>
      </c>
      <c r="J56" s="96" t="str">
        <f>+J32</f>
        <v xml:space="preserve"> Ene-Jun 18 (P)</v>
      </c>
      <c r="K56" s="47" t="s">
        <v>3</v>
      </c>
      <c r="L56" s="95" t="s">
        <v>4</v>
      </c>
      <c r="M56" s="47" t="s">
        <v>3</v>
      </c>
      <c r="N56" s="95" t="s">
        <v>4</v>
      </c>
    </row>
    <row r="57" spans="1:14" s="1" customFormat="1" x14ac:dyDescent="0.2">
      <c r="A57" s="21" t="s">
        <v>5</v>
      </c>
      <c r="B57" s="33">
        <v>15188.733109999999</v>
      </c>
      <c r="C57" s="33">
        <v>62075.001989999997</v>
      </c>
      <c r="D57" s="33">
        <v>6250.6358399999999</v>
      </c>
      <c r="E57" s="33">
        <v>0</v>
      </c>
      <c r="F57" s="33">
        <v>120</v>
      </c>
      <c r="G57" s="33">
        <v>198.63821999999999</v>
      </c>
      <c r="H57" s="33">
        <v>15741.209199999999</v>
      </c>
      <c r="I57" s="33">
        <v>6847.1584599999996</v>
      </c>
      <c r="J57" s="11">
        <f>+SUM(D57:I57)</f>
        <v>29157.64172</v>
      </c>
      <c r="K57" s="24">
        <f>+I57-B57</f>
        <v>-8341.5746499999987</v>
      </c>
      <c r="L57" s="98">
        <f>+I57/B57-1</f>
        <v>-0.54919489266080079</v>
      </c>
      <c r="M57" s="51">
        <f>+J57-C57</f>
        <v>-32917.360269999997</v>
      </c>
      <c r="N57" s="52">
        <f>+J57/C57-1</f>
        <v>-0.53028367643552932</v>
      </c>
    </row>
    <row r="58" spans="1:14" s="1" customFormat="1" x14ac:dyDescent="0.2">
      <c r="A58" s="21" t="s">
        <v>6</v>
      </c>
      <c r="B58" s="33">
        <v>83058.892049999995</v>
      </c>
      <c r="C58" s="33">
        <v>353656.22542000003</v>
      </c>
      <c r="D58" s="33">
        <v>31761.05114</v>
      </c>
      <c r="E58" s="33">
        <v>85560.678280000007</v>
      </c>
      <c r="F58" s="33">
        <v>123320.28664000001</v>
      </c>
      <c r="G58" s="33">
        <v>332859.2635</v>
      </c>
      <c r="H58" s="33">
        <v>27368.860229999998</v>
      </c>
      <c r="I58" s="33">
        <v>200050.06456</v>
      </c>
      <c r="J58" s="11">
        <f t="shared" ref="J58:J68" si="10">+SUM(D58:I58)</f>
        <v>800920.2043499999</v>
      </c>
      <c r="K58" s="24">
        <f t="shared" ref="K58:K68" si="11">+I58-B58</f>
        <v>116991.17251</v>
      </c>
      <c r="L58" s="97">
        <f t="shared" ref="L58:L68" si="12">+I58/B58-1</f>
        <v>1.4085327846604718</v>
      </c>
      <c r="M58" s="51">
        <f t="shared" ref="M58:M68" si="13">+J58-C58</f>
        <v>447263.97892999987</v>
      </c>
      <c r="N58" s="52">
        <f t="shared" ref="N58:N68" si="14">+J58/C58-1</f>
        <v>1.2646857224097547</v>
      </c>
    </row>
    <row r="59" spans="1:14" s="1" customFormat="1" x14ac:dyDescent="0.2">
      <c r="A59" s="21" t="s">
        <v>7</v>
      </c>
      <c r="B59" s="33">
        <v>10483.57271</v>
      </c>
      <c r="C59" s="33">
        <v>84007.719509999995</v>
      </c>
      <c r="D59" s="33">
        <v>23561.524810000003</v>
      </c>
      <c r="E59" s="33">
        <v>11167.73602</v>
      </c>
      <c r="F59" s="33">
        <v>8670.4883900000004</v>
      </c>
      <c r="G59" s="33">
        <v>19409.935710000002</v>
      </c>
      <c r="H59" s="33">
        <v>29009.692799999997</v>
      </c>
      <c r="I59" s="33">
        <v>21011.551879999999</v>
      </c>
      <c r="J59" s="11">
        <f t="shared" si="10"/>
        <v>112830.92961000001</v>
      </c>
      <c r="K59" s="24">
        <f t="shared" si="11"/>
        <v>10527.979169999999</v>
      </c>
      <c r="L59" s="97">
        <f t="shared" si="12"/>
        <v>1.0042358136132008</v>
      </c>
      <c r="M59" s="51">
        <f t="shared" si="13"/>
        <v>28823.210100000011</v>
      </c>
      <c r="N59" s="52">
        <f t="shared" si="14"/>
        <v>0.34310192287232599</v>
      </c>
    </row>
    <row r="60" spans="1:14" s="1" customFormat="1" x14ac:dyDescent="0.2">
      <c r="A60" s="21" t="s">
        <v>8</v>
      </c>
      <c r="B60" s="33">
        <v>30550.761450000002</v>
      </c>
      <c r="C60" s="33">
        <v>204238.70978000003</v>
      </c>
      <c r="D60" s="33">
        <v>29079.714240000001</v>
      </c>
      <c r="E60" s="33">
        <v>18383.213830000001</v>
      </c>
      <c r="F60" s="33">
        <v>30908.82936</v>
      </c>
      <c r="G60" s="33">
        <v>38770.382749999997</v>
      </c>
      <c r="H60" s="33">
        <v>27323.731079999998</v>
      </c>
      <c r="I60" s="33">
        <v>26101.030010000002</v>
      </c>
      <c r="J60" s="11">
        <f t="shared" si="10"/>
        <v>170566.90126999997</v>
      </c>
      <c r="K60" s="24">
        <f t="shared" si="11"/>
        <v>-4449.7314399999996</v>
      </c>
      <c r="L60" s="97">
        <f t="shared" si="12"/>
        <v>-0.14565042666064221</v>
      </c>
      <c r="M60" s="51">
        <f t="shared" si="13"/>
        <v>-33671.808510000061</v>
      </c>
      <c r="N60" s="52">
        <f t="shared" si="14"/>
        <v>-0.16486496877242496</v>
      </c>
    </row>
    <row r="61" spans="1:14" s="1" customFormat="1" x14ac:dyDescent="0.2">
      <c r="A61" s="21" t="s">
        <v>9</v>
      </c>
      <c r="B61" s="33">
        <v>4224.1985000000004</v>
      </c>
      <c r="C61" s="33">
        <v>27018.538639999999</v>
      </c>
      <c r="D61" s="33">
        <v>6521.5892199999998</v>
      </c>
      <c r="E61" s="33">
        <v>3897.8927800000001</v>
      </c>
      <c r="F61" s="33">
        <v>3867.4938499999998</v>
      </c>
      <c r="G61" s="33">
        <v>1584.4970800000001</v>
      </c>
      <c r="H61" s="33">
        <v>1524.61176</v>
      </c>
      <c r="I61" s="33">
        <v>8556.5805099999998</v>
      </c>
      <c r="J61" s="11">
        <f t="shared" si="10"/>
        <v>25952.665199999999</v>
      </c>
      <c r="K61" s="24">
        <f t="shared" si="11"/>
        <v>4332.3820099999994</v>
      </c>
      <c r="L61" s="97">
        <f t="shared" si="12"/>
        <v>1.025610422900344</v>
      </c>
      <c r="M61" s="51">
        <f t="shared" si="13"/>
        <v>-1065.8734399999994</v>
      </c>
      <c r="N61" s="52">
        <f t="shared" si="14"/>
        <v>-3.9449707262183664E-2</v>
      </c>
    </row>
    <row r="62" spans="1:14" s="1" customFormat="1" x14ac:dyDescent="0.2">
      <c r="A62" s="21" t="s">
        <v>10</v>
      </c>
      <c r="B62" s="33">
        <v>5530.0759500000004</v>
      </c>
      <c r="C62" s="33">
        <v>8866.0809900000004</v>
      </c>
      <c r="D62" s="33">
        <v>289.27787000000001</v>
      </c>
      <c r="E62" s="33">
        <v>2999.098</v>
      </c>
      <c r="F62" s="33">
        <v>646.27456000000006</v>
      </c>
      <c r="G62" s="33">
        <v>3491.1506900000004</v>
      </c>
      <c r="H62" s="33">
        <v>1681.15534</v>
      </c>
      <c r="I62" s="33">
        <v>496.06508999999994</v>
      </c>
      <c r="J62" s="11">
        <f t="shared" si="10"/>
        <v>9603.0215499999995</v>
      </c>
      <c r="K62" s="24">
        <f t="shared" si="11"/>
        <v>-5034.0108600000003</v>
      </c>
      <c r="L62" s="97">
        <f t="shared" si="12"/>
        <v>-0.91029687575990703</v>
      </c>
      <c r="M62" s="51">
        <f t="shared" si="13"/>
        <v>736.9405599999991</v>
      </c>
      <c r="N62" s="52">
        <f t="shared" si="14"/>
        <v>8.311908732067641E-2</v>
      </c>
    </row>
    <row r="63" spans="1:14" s="1" customFormat="1" x14ac:dyDescent="0.2">
      <c r="A63" s="21" t="s">
        <v>11</v>
      </c>
      <c r="B63" s="33">
        <v>962069.73514000012</v>
      </c>
      <c r="C63" s="33">
        <v>5051254.4060200006</v>
      </c>
      <c r="D63" s="33">
        <v>982135.88579999993</v>
      </c>
      <c r="E63" s="33">
        <v>847117.99894000008</v>
      </c>
      <c r="F63" s="33">
        <v>914410.60697000008</v>
      </c>
      <c r="G63" s="33">
        <v>876076.63881999988</v>
      </c>
      <c r="H63" s="33">
        <v>882595.20094000001</v>
      </c>
      <c r="I63" s="33">
        <v>863452.25734000001</v>
      </c>
      <c r="J63" s="11">
        <f t="shared" si="10"/>
        <v>5365788.5888100006</v>
      </c>
      <c r="K63" s="24">
        <f t="shared" si="11"/>
        <v>-98617.47780000011</v>
      </c>
      <c r="L63" s="97">
        <f t="shared" si="12"/>
        <v>-0.10250554008504309</v>
      </c>
      <c r="M63" s="51">
        <f t="shared" si="13"/>
        <v>314534.18278999999</v>
      </c>
      <c r="N63" s="52">
        <f t="shared" si="14"/>
        <v>6.2268529261789496E-2</v>
      </c>
    </row>
    <row r="64" spans="1:14" s="1" customFormat="1" x14ac:dyDescent="0.2">
      <c r="A64" s="21" t="s">
        <v>12</v>
      </c>
      <c r="B64" s="33">
        <v>270913.24753999995</v>
      </c>
      <c r="C64" s="33">
        <v>1231460.75844</v>
      </c>
      <c r="D64" s="33">
        <v>254937.59549000001</v>
      </c>
      <c r="E64" s="33">
        <v>264778.93994999997</v>
      </c>
      <c r="F64" s="33">
        <v>301565.54580999998</v>
      </c>
      <c r="G64" s="33">
        <v>272802.41628999996</v>
      </c>
      <c r="H64" s="33">
        <v>368334.59992000001</v>
      </c>
      <c r="I64" s="33">
        <v>246967.70615000001</v>
      </c>
      <c r="J64" s="11">
        <f t="shared" si="10"/>
        <v>1709386.8036099998</v>
      </c>
      <c r="K64" s="24">
        <f t="shared" si="11"/>
        <v>-23945.54138999994</v>
      </c>
      <c r="L64" s="97">
        <f t="shared" si="12"/>
        <v>-8.8388226147798177E-2</v>
      </c>
      <c r="M64" s="51">
        <f t="shared" si="13"/>
        <v>477926.04516999982</v>
      </c>
      <c r="N64" s="52">
        <f t="shared" si="14"/>
        <v>0.38809685318388132</v>
      </c>
    </row>
    <row r="65" spans="1:14" s="1" customFormat="1" x14ac:dyDescent="0.2">
      <c r="A65" s="21" t="s">
        <v>13</v>
      </c>
      <c r="B65" s="33">
        <v>217399.62886000003</v>
      </c>
      <c r="C65" s="33">
        <v>1092512.7663199999</v>
      </c>
      <c r="D65" s="33">
        <v>160196.48867000002</v>
      </c>
      <c r="E65" s="33">
        <v>143016.31303999998</v>
      </c>
      <c r="F65" s="33">
        <v>154457.83161000002</v>
      </c>
      <c r="G65" s="33">
        <v>175767.07329</v>
      </c>
      <c r="H65" s="33">
        <v>191310.20953999998</v>
      </c>
      <c r="I65" s="33">
        <v>141712.93171</v>
      </c>
      <c r="J65" s="11">
        <f t="shared" si="10"/>
        <v>966460.84785999998</v>
      </c>
      <c r="K65" s="24">
        <f t="shared" si="11"/>
        <v>-75686.697150000022</v>
      </c>
      <c r="L65" s="97">
        <f t="shared" si="12"/>
        <v>-0.34814547544025654</v>
      </c>
      <c r="M65" s="51">
        <f t="shared" si="13"/>
        <v>-126051.91845999996</v>
      </c>
      <c r="N65" s="52">
        <f t="shared" si="14"/>
        <v>-0.11537798215813155</v>
      </c>
    </row>
    <row r="66" spans="1:14" s="1" customFormat="1" x14ac:dyDescent="0.2">
      <c r="A66" s="21" t="s">
        <v>14</v>
      </c>
      <c r="B66" s="33">
        <v>423194.19588000001</v>
      </c>
      <c r="C66" s="33">
        <v>1569020.5178499999</v>
      </c>
      <c r="D66" s="33">
        <v>238205.77521000002</v>
      </c>
      <c r="E66" s="33">
        <v>135814.86233999999</v>
      </c>
      <c r="F66" s="33">
        <v>223215.58754000001</v>
      </c>
      <c r="G66" s="33">
        <v>198689.93964000003</v>
      </c>
      <c r="H66" s="33">
        <v>161380.73656999998</v>
      </c>
      <c r="I66" s="33">
        <v>224294.13337999998</v>
      </c>
      <c r="J66" s="11">
        <f t="shared" si="10"/>
        <v>1181601.0346799998</v>
      </c>
      <c r="K66" s="24">
        <f t="shared" si="11"/>
        <v>-198900.06250000003</v>
      </c>
      <c r="L66" s="97">
        <f t="shared" si="12"/>
        <v>-0.46999714182374963</v>
      </c>
      <c r="M66" s="51">
        <f t="shared" si="13"/>
        <v>-387419.48317000014</v>
      </c>
      <c r="N66" s="52">
        <f t="shared" si="14"/>
        <v>-0.2469180477645212</v>
      </c>
    </row>
    <row r="67" spans="1:14" s="1" customFormat="1" x14ac:dyDescent="0.2">
      <c r="A67" s="21" t="s">
        <v>15</v>
      </c>
      <c r="B67" s="33">
        <v>219929.97519999999</v>
      </c>
      <c r="C67" s="33">
        <v>1253281.1918899999</v>
      </c>
      <c r="D67" s="33">
        <v>175610.16793999998</v>
      </c>
      <c r="E67" s="33">
        <v>174570.99188999998</v>
      </c>
      <c r="F67" s="33">
        <v>229502.17807999998</v>
      </c>
      <c r="G67" s="33">
        <v>208713.16016</v>
      </c>
      <c r="H67" s="33">
        <v>240875.13107999999</v>
      </c>
      <c r="I67" s="33">
        <v>214540.01078999997</v>
      </c>
      <c r="J67" s="11">
        <f t="shared" si="10"/>
        <v>1243811.6399399999</v>
      </c>
      <c r="K67" s="24">
        <f t="shared" si="11"/>
        <v>-5389.9644100000151</v>
      </c>
      <c r="L67" s="97">
        <f t="shared" si="12"/>
        <v>-2.4507638875048698E-2</v>
      </c>
      <c r="M67" s="51">
        <f t="shared" si="13"/>
        <v>-9469.5519499999937</v>
      </c>
      <c r="N67" s="52">
        <f t="shared" si="14"/>
        <v>-7.5558079154762758E-3</v>
      </c>
    </row>
    <row r="68" spans="1:14" s="1" customFormat="1" x14ac:dyDescent="0.2">
      <c r="A68" s="18" t="s">
        <v>16</v>
      </c>
      <c r="B68" s="32">
        <v>2242543.01639</v>
      </c>
      <c r="C68" s="32">
        <v>10937391.916849999</v>
      </c>
      <c r="D68" s="32">
        <v>1908549.7062300001</v>
      </c>
      <c r="E68" s="32">
        <v>1687307.7250699999</v>
      </c>
      <c r="F68" s="32">
        <v>1990685.1228100001</v>
      </c>
      <c r="G68" s="32">
        <v>2128363.0961500001</v>
      </c>
      <c r="H68" s="32">
        <v>1947145.1384599998</v>
      </c>
      <c r="I68" s="32">
        <v>1954029.4898799998</v>
      </c>
      <c r="J68" s="11">
        <f t="shared" si="10"/>
        <v>11616080.278599998</v>
      </c>
      <c r="K68" s="24">
        <f t="shared" si="11"/>
        <v>-288513.52651000023</v>
      </c>
      <c r="L68" s="97">
        <f t="shared" si="12"/>
        <v>-0.12865462307806408</v>
      </c>
      <c r="M68" s="51">
        <f t="shared" si="13"/>
        <v>678688.36174999923</v>
      </c>
      <c r="N68" s="52">
        <f t="shared" si="14"/>
        <v>6.2052120552105405E-2</v>
      </c>
    </row>
    <row r="69" spans="1:14" s="1" customFormat="1" x14ac:dyDescent="0.2">
      <c r="B69" s="5"/>
      <c r="C69" s="5"/>
      <c r="D69" s="5"/>
      <c r="E69" s="4"/>
      <c r="F69" s="4"/>
      <c r="G69" s="4"/>
      <c r="H69" s="4"/>
      <c r="I69" s="4"/>
      <c r="J69" s="4"/>
      <c r="M69" s="38"/>
      <c r="N69" s="37"/>
    </row>
    <row r="70" spans="1:14" s="1" customFormat="1" x14ac:dyDescent="0.2">
      <c r="A70" s="1" t="s">
        <v>17</v>
      </c>
      <c r="B70" s="5"/>
      <c r="C70" s="5"/>
      <c r="D70" s="4"/>
      <c r="E70" s="4"/>
      <c r="F70" s="4"/>
      <c r="G70" s="4"/>
      <c r="H70" s="4"/>
      <c r="I70" s="4"/>
      <c r="J70" s="4"/>
      <c r="M70" s="38"/>
      <c r="N70" s="37"/>
    </row>
    <row r="71" spans="1:14" s="1" customFormat="1" x14ac:dyDescent="0.2">
      <c r="A71" s="1" t="s">
        <v>18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</row>
    <row r="72" spans="1:14" s="1" customFormat="1" x14ac:dyDescent="0.2">
      <c r="A72" s="1" t="s">
        <v>19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</row>
    <row r="73" spans="1:14" s="1" customFormat="1" x14ac:dyDescent="0.2">
      <c r="B73" s="5"/>
      <c r="C73" s="5"/>
      <c r="D73" s="4"/>
      <c r="E73" s="4"/>
      <c r="F73" s="4"/>
      <c r="G73" s="4"/>
      <c r="H73" s="4"/>
      <c r="I73" s="4"/>
      <c r="J73" s="4"/>
      <c r="M73" s="38"/>
      <c r="N73" s="37"/>
    </row>
    <row r="76" spans="1:14" s="1" customFormat="1" x14ac:dyDescent="0.2">
      <c r="A76" s="149" t="s">
        <v>0</v>
      </c>
      <c r="B76" s="149"/>
      <c r="C76" s="149"/>
      <c r="D76" s="149"/>
      <c r="E76" s="149"/>
      <c r="F76" s="149"/>
      <c r="G76" s="149"/>
      <c r="H76" s="149"/>
      <c r="I76" s="149"/>
      <c r="J76" s="149"/>
      <c r="K76" s="149"/>
      <c r="L76" s="149"/>
      <c r="M76" s="149"/>
      <c r="N76" s="149"/>
    </row>
    <row r="77" spans="1:14" s="1" customFormat="1" x14ac:dyDescent="0.2">
      <c r="A77" s="149" t="str">
        <f>+A3</f>
        <v>PERIODO: Junio 2017-2018</v>
      </c>
      <c r="B77" s="149"/>
      <c r="C77" s="149"/>
      <c r="D77" s="149"/>
      <c r="E77" s="149"/>
      <c r="F77" s="149"/>
      <c r="G77" s="149"/>
      <c r="H77" s="149"/>
      <c r="I77" s="149"/>
      <c r="J77" s="149"/>
      <c r="K77" s="149"/>
      <c r="L77" s="149"/>
      <c r="M77" s="149"/>
      <c r="N77" s="149"/>
    </row>
    <row r="78" spans="1:14" s="1" customFormat="1" x14ac:dyDescent="0.2">
      <c r="A78" s="149" t="s">
        <v>1</v>
      </c>
      <c r="B78" s="149"/>
      <c r="C78" s="149"/>
      <c r="D78" s="149"/>
      <c r="E78" s="149"/>
      <c r="F78" s="149"/>
      <c r="G78" s="149"/>
      <c r="H78" s="149"/>
      <c r="I78" s="149"/>
      <c r="J78" s="149"/>
      <c r="K78" s="149"/>
      <c r="L78" s="149"/>
      <c r="M78" s="149"/>
      <c r="N78" s="149"/>
    </row>
    <row r="79" spans="1:14" s="1" customFormat="1" x14ac:dyDescent="0.2">
      <c r="A79" s="94"/>
      <c r="B79" s="94"/>
      <c r="C79" s="94"/>
      <c r="D79" s="17"/>
      <c r="E79" s="17"/>
      <c r="F79" s="17"/>
      <c r="G79" s="17"/>
      <c r="H79" s="17"/>
      <c r="I79" s="17"/>
      <c r="J79" s="17"/>
      <c r="K79" s="94"/>
      <c r="M79" s="38"/>
      <c r="N79" s="37"/>
    </row>
    <row r="80" spans="1:14" s="1" customFormat="1" x14ac:dyDescent="0.2">
      <c r="A80" s="150" t="s">
        <v>2</v>
      </c>
      <c r="B80" s="152" t="s">
        <v>29</v>
      </c>
      <c r="C80" s="152"/>
      <c r="D80" s="158" t="s">
        <v>52</v>
      </c>
      <c r="E80" s="159"/>
      <c r="F80" s="159"/>
      <c r="G80" s="159"/>
      <c r="H80" s="159"/>
      <c r="I80" s="159"/>
      <c r="J80" s="160"/>
      <c r="K80" s="152" t="str">
        <f>+K55</f>
        <v>Variación Jun. 18/17</v>
      </c>
      <c r="L80" s="152"/>
      <c r="M80" s="152" t="str">
        <f>+M55</f>
        <v>Variación Ene - Jun. 18/17</v>
      </c>
      <c r="N80" s="152"/>
    </row>
    <row r="81" spans="1:14" s="1" customFormat="1" x14ac:dyDescent="0.2">
      <c r="A81" s="151"/>
      <c r="B81" s="18" t="str">
        <f>+B56</f>
        <v>Jun. 17 (R)</v>
      </c>
      <c r="C81" s="18" t="str">
        <f>+C56</f>
        <v>Ene- Jun.17(R)</v>
      </c>
      <c r="D81" s="96" t="s">
        <v>47</v>
      </c>
      <c r="E81" s="96" t="s">
        <v>59</v>
      </c>
      <c r="F81" s="96" t="s">
        <v>64</v>
      </c>
      <c r="G81" s="96" t="s">
        <v>73</v>
      </c>
      <c r="H81" s="96" t="str">
        <f>+H56</f>
        <v>May. 18 (P)</v>
      </c>
      <c r="I81" s="96" t="s">
        <v>82</v>
      </c>
      <c r="J81" s="96" t="str">
        <f>+J56</f>
        <v xml:space="preserve"> Ene-Jun 18 (P)</v>
      </c>
      <c r="K81" s="47" t="s">
        <v>3</v>
      </c>
      <c r="L81" s="95" t="s">
        <v>4</v>
      </c>
      <c r="M81" s="47" t="s">
        <v>3</v>
      </c>
      <c r="N81" s="95" t="s">
        <v>4</v>
      </c>
    </row>
    <row r="82" spans="1:14" s="1" customFormat="1" x14ac:dyDescent="0.2">
      <c r="A82" s="21" t="s">
        <v>5</v>
      </c>
      <c r="B82" s="21">
        <v>132</v>
      </c>
      <c r="C82" s="83">
        <v>732</v>
      </c>
      <c r="D82" s="36">
        <v>0</v>
      </c>
      <c r="E82" s="36">
        <v>0</v>
      </c>
      <c r="F82" s="36">
        <v>120</v>
      </c>
      <c r="G82" s="36">
        <v>0</v>
      </c>
      <c r="H82" s="36">
        <v>0</v>
      </c>
      <c r="I82" s="36">
        <v>76</v>
      </c>
      <c r="J82" s="11">
        <f>+SUM(D82:I82)</f>
        <v>196</v>
      </c>
      <c r="K82" s="24">
        <f>+I82-B82</f>
        <v>-56</v>
      </c>
      <c r="L82" s="97">
        <f>+I82/B82-1</f>
        <v>-0.4242424242424242</v>
      </c>
      <c r="M82" s="51">
        <f>+J82-C82</f>
        <v>-536</v>
      </c>
      <c r="N82" s="52">
        <f>+J82/C82-1</f>
        <v>-0.73224043715846987</v>
      </c>
    </row>
    <row r="83" spans="1:14" s="1" customFormat="1" x14ac:dyDescent="0.2">
      <c r="A83" s="21" t="s">
        <v>6</v>
      </c>
      <c r="B83" s="21">
        <v>31032.439299999998</v>
      </c>
      <c r="C83" s="21">
        <v>200432.52514000001</v>
      </c>
      <c r="D83" s="36">
        <v>19971.361809999999</v>
      </c>
      <c r="E83" s="36">
        <v>61851.387900000002</v>
      </c>
      <c r="F83" s="36">
        <v>61686.0959</v>
      </c>
      <c r="G83" s="36">
        <v>192356.77786999999</v>
      </c>
      <c r="H83" s="36">
        <v>14187.5978</v>
      </c>
      <c r="I83" s="36">
        <v>50162.070850000004</v>
      </c>
      <c r="J83" s="11">
        <f t="shared" ref="J83:J93" si="15">+SUM(D83:I83)</f>
        <v>400215.29213000002</v>
      </c>
      <c r="K83" s="24">
        <f t="shared" ref="K83:K93" si="16">+I83-B83</f>
        <v>19129.631550000006</v>
      </c>
      <c r="L83" s="97">
        <f t="shared" ref="L83:L93" si="17">+I83/B83-1</f>
        <v>0.61643982817683329</v>
      </c>
      <c r="M83" s="51">
        <f t="shared" ref="M83:M93" si="18">+J83-C83</f>
        <v>199782.76699</v>
      </c>
      <c r="N83" s="52">
        <f t="shared" ref="N83:N93" si="19">+J83/C83-1</f>
        <v>0.99675822000672709</v>
      </c>
    </row>
    <row r="84" spans="1:14" s="1" customFormat="1" x14ac:dyDescent="0.2">
      <c r="A84" s="21" t="s">
        <v>7</v>
      </c>
      <c r="B84" s="21">
        <v>8991.4250700000011</v>
      </c>
      <c r="C84" s="21">
        <v>66878.350959999996</v>
      </c>
      <c r="D84" s="36">
        <v>10597.297</v>
      </c>
      <c r="E84" s="36">
        <v>8243.8582299999998</v>
      </c>
      <c r="F84" s="36">
        <v>5521.499890000001</v>
      </c>
      <c r="G84" s="36">
        <v>5776.4025799999999</v>
      </c>
      <c r="H84" s="36">
        <v>11619.493229999998</v>
      </c>
      <c r="I84" s="36">
        <v>7284.6528099999996</v>
      </c>
      <c r="J84" s="11">
        <f t="shared" si="15"/>
        <v>49043.203740000004</v>
      </c>
      <c r="K84" s="24">
        <f t="shared" si="16"/>
        <v>-1706.7722600000016</v>
      </c>
      <c r="L84" s="97">
        <f t="shared" si="17"/>
        <v>-0.18982221913795039</v>
      </c>
      <c r="M84" s="51">
        <f t="shared" si="18"/>
        <v>-17835.147219999992</v>
      </c>
      <c r="N84" s="52">
        <f t="shared" si="19"/>
        <v>-0.26668042743259635</v>
      </c>
    </row>
    <row r="85" spans="1:14" s="1" customFormat="1" x14ac:dyDescent="0.2">
      <c r="A85" s="21" t="s">
        <v>8</v>
      </c>
      <c r="B85" s="21">
        <v>19427.915370000002</v>
      </c>
      <c r="C85" s="21">
        <v>133970.27091000002</v>
      </c>
      <c r="D85" s="36">
        <v>22158.685730000001</v>
      </c>
      <c r="E85" s="36">
        <v>12940.062960000001</v>
      </c>
      <c r="F85" s="36">
        <v>20342.13709</v>
      </c>
      <c r="G85" s="36">
        <v>26863.0537</v>
      </c>
      <c r="H85" s="36">
        <v>20570.73129</v>
      </c>
      <c r="I85" s="36">
        <v>16648.400300000001</v>
      </c>
      <c r="J85" s="11">
        <f t="shared" si="15"/>
        <v>119523.07107000001</v>
      </c>
      <c r="K85" s="24">
        <f t="shared" si="16"/>
        <v>-2779.5150700000013</v>
      </c>
      <c r="L85" s="97">
        <f t="shared" si="17"/>
        <v>-0.14306810674561843</v>
      </c>
      <c r="M85" s="51">
        <f t="shared" si="18"/>
        <v>-14447.199840000016</v>
      </c>
      <c r="N85" s="52">
        <f t="shared" si="19"/>
        <v>-0.10783884918546971</v>
      </c>
    </row>
    <row r="86" spans="1:14" s="1" customFormat="1" x14ac:dyDescent="0.2">
      <c r="A86" s="21" t="s">
        <v>9</v>
      </c>
      <c r="B86" s="21">
        <v>4024.1985</v>
      </c>
      <c r="C86" s="21">
        <v>16305.859269999999</v>
      </c>
      <c r="D86" s="36">
        <v>4512.7725399999999</v>
      </c>
      <c r="E86" s="36">
        <v>1468.16931</v>
      </c>
      <c r="F86" s="36">
        <v>1843.0989099999999</v>
      </c>
      <c r="G86" s="36">
        <v>1584.4970800000001</v>
      </c>
      <c r="H86" s="36">
        <v>1324.61176</v>
      </c>
      <c r="I86" s="36">
        <v>8206.5805099999998</v>
      </c>
      <c r="J86" s="11">
        <f t="shared" si="15"/>
        <v>18939.73011</v>
      </c>
      <c r="K86" s="24">
        <f t="shared" si="16"/>
        <v>4182.3820099999994</v>
      </c>
      <c r="L86" s="97">
        <f t="shared" si="17"/>
        <v>1.0393080783664126</v>
      </c>
      <c r="M86" s="51">
        <f t="shared" si="18"/>
        <v>2633.8708400000014</v>
      </c>
      <c r="N86" s="52">
        <f t="shared" si="19"/>
        <v>0.16152910413288524</v>
      </c>
    </row>
    <row r="87" spans="1:14" s="1" customFormat="1" x14ac:dyDescent="0.2">
      <c r="A87" s="21" t="s">
        <v>10</v>
      </c>
      <c r="B87" s="21">
        <v>30.075950000000002</v>
      </c>
      <c r="C87" s="21">
        <v>1704.0118399999999</v>
      </c>
      <c r="D87" s="36">
        <v>256.41462999999999</v>
      </c>
      <c r="E87" s="36">
        <v>2854.0680000000002</v>
      </c>
      <c r="F87" s="36">
        <v>146.24456000000001</v>
      </c>
      <c r="G87" s="36">
        <v>334.78651000000002</v>
      </c>
      <c r="H87" s="36">
        <v>1581.1253400000001</v>
      </c>
      <c r="I87" s="36">
        <v>345.97500000000002</v>
      </c>
      <c r="J87" s="11">
        <f t="shared" si="15"/>
        <v>5518.6140400000004</v>
      </c>
      <c r="K87" s="24">
        <f t="shared" si="16"/>
        <v>315.89905000000005</v>
      </c>
      <c r="L87" s="97">
        <f t="shared" si="17"/>
        <v>10.503377283178088</v>
      </c>
      <c r="M87" s="51">
        <f t="shared" si="18"/>
        <v>3814.6022000000003</v>
      </c>
      <c r="N87" s="52">
        <f t="shared" si="19"/>
        <v>2.2386007599571611</v>
      </c>
    </row>
    <row r="88" spans="1:14" s="1" customFormat="1" x14ac:dyDescent="0.2">
      <c r="A88" s="21" t="s">
        <v>11</v>
      </c>
      <c r="B88" s="21">
        <v>497727.62479000003</v>
      </c>
      <c r="C88" s="21">
        <v>2635603.2437000005</v>
      </c>
      <c r="D88" s="36">
        <v>388443.33767999994</v>
      </c>
      <c r="E88" s="36">
        <v>381914.48719000001</v>
      </c>
      <c r="F88" s="36">
        <v>417105.94988999999</v>
      </c>
      <c r="G88" s="36">
        <v>374274.19466999994</v>
      </c>
      <c r="H88" s="36">
        <v>429610.61657000001</v>
      </c>
      <c r="I88" s="36">
        <v>420873.29768000002</v>
      </c>
      <c r="J88" s="11">
        <f t="shared" si="15"/>
        <v>2412221.88368</v>
      </c>
      <c r="K88" s="24">
        <f t="shared" si="16"/>
        <v>-76854.327110000013</v>
      </c>
      <c r="L88" s="97">
        <f t="shared" si="17"/>
        <v>-0.15441041100024577</v>
      </c>
      <c r="M88" s="51">
        <f t="shared" si="18"/>
        <v>-223381.36002000049</v>
      </c>
      <c r="N88" s="52">
        <f t="shared" si="19"/>
        <v>-8.4755306229782112E-2</v>
      </c>
    </row>
    <row r="89" spans="1:14" s="1" customFormat="1" x14ac:dyDescent="0.2">
      <c r="A89" s="21" t="s">
        <v>12</v>
      </c>
      <c r="B89" s="21">
        <v>127825.73809</v>
      </c>
      <c r="C89" s="21">
        <v>337911.54657000001</v>
      </c>
      <c r="D89" s="36">
        <v>51549.59474</v>
      </c>
      <c r="E89" s="36">
        <v>64772.371719999996</v>
      </c>
      <c r="F89" s="36">
        <v>68256.231750000006</v>
      </c>
      <c r="G89" s="36">
        <v>70684.601809999993</v>
      </c>
      <c r="H89" s="36">
        <v>91666.663690000001</v>
      </c>
      <c r="I89" s="36">
        <v>50412.314659999996</v>
      </c>
      <c r="J89" s="11">
        <f t="shared" si="15"/>
        <v>397341.77836999996</v>
      </c>
      <c r="K89" s="24">
        <f t="shared" si="16"/>
        <v>-77413.423429999995</v>
      </c>
      <c r="L89" s="97">
        <f t="shared" si="17"/>
        <v>-0.60561687017597721</v>
      </c>
      <c r="M89" s="51">
        <f t="shared" si="18"/>
        <v>59430.23179999995</v>
      </c>
      <c r="N89" s="52">
        <f t="shared" si="19"/>
        <v>0.17587511407423517</v>
      </c>
    </row>
    <row r="90" spans="1:14" s="1" customFormat="1" x14ac:dyDescent="0.2">
      <c r="A90" s="21" t="s">
        <v>13</v>
      </c>
      <c r="B90" s="21">
        <v>134489.48975000001</v>
      </c>
      <c r="C90" s="21">
        <v>703883.63003999996</v>
      </c>
      <c r="D90" s="36">
        <v>104813.46946000001</v>
      </c>
      <c r="E90" s="36">
        <v>94849.172739999995</v>
      </c>
      <c r="F90" s="36">
        <v>106513.88115</v>
      </c>
      <c r="G90" s="36">
        <v>121438.17296</v>
      </c>
      <c r="H90" s="36">
        <v>110544.58172</v>
      </c>
      <c r="I90" s="36">
        <v>100138.69795</v>
      </c>
      <c r="J90" s="11">
        <f t="shared" si="15"/>
        <v>638297.9759800001</v>
      </c>
      <c r="K90" s="24">
        <f t="shared" si="16"/>
        <v>-34350.791800000006</v>
      </c>
      <c r="L90" s="97">
        <f t="shared" si="17"/>
        <v>-0.25541618057927096</v>
      </c>
      <c r="M90" s="51">
        <f t="shared" si="18"/>
        <v>-65585.654059999855</v>
      </c>
      <c r="N90" s="52">
        <f t="shared" si="19"/>
        <v>-9.3176842394065651E-2</v>
      </c>
    </row>
    <row r="91" spans="1:14" s="1" customFormat="1" x14ac:dyDescent="0.2">
      <c r="A91" s="21" t="s">
        <v>14</v>
      </c>
      <c r="B91" s="21">
        <v>172441.10397</v>
      </c>
      <c r="C91" s="21">
        <v>1006975.34118</v>
      </c>
      <c r="D91" s="36">
        <v>200077.08683000001</v>
      </c>
      <c r="E91" s="36">
        <v>82414.4755</v>
      </c>
      <c r="F91" s="36">
        <v>153307.14159000001</v>
      </c>
      <c r="G91" s="36">
        <v>135291.01383000001</v>
      </c>
      <c r="H91" s="36">
        <v>112835.09065000001</v>
      </c>
      <c r="I91" s="36">
        <v>150197.48209999999</v>
      </c>
      <c r="J91" s="11">
        <f t="shared" si="15"/>
        <v>834122.29050000012</v>
      </c>
      <c r="K91" s="24">
        <f t="shared" si="16"/>
        <v>-22243.621870000003</v>
      </c>
      <c r="L91" s="97">
        <f t="shared" si="17"/>
        <v>-0.12899257403194186</v>
      </c>
      <c r="M91" s="51">
        <f t="shared" si="18"/>
        <v>-172853.05067999987</v>
      </c>
      <c r="N91" s="52">
        <f t="shared" si="19"/>
        <v>-0.17165569365129252</v>
      </c>
    </row>
    <row r="92" spans="1:14" s="1" customFormat="1" x14ac:dyDescent="0.2">
      <c r="A92" s="21" t="s">
        <v>15</v>
      </c>
      <c r="B92" s="21">
        <v>127854.20810999999</v>
      </c>
      <c r="C92" s="21">
        <v>725074.64175000007</v>
      </c>
      <c r="D92" s="36">
        <v>98988.594120000009</v>
      </c>
      <c r="E92" s="36">
        <v>98933.936849999998</v>
      </c>
      <c r="F92" s="36">
        <v>127375.75202</v>
      </c>
      <c r="G92" s="36">
        <v>120634.21059</v>
      </c>
      <c r="H92" s="36">
        <v>122172.23073000001</v>
      </c>
      <c r="I92" s="36">
        <v>117942.26791999998</v>
      </c>
      <c r="J92" s="11">
        <f t="shared" si="15"/>
        <v>686046.99222999997</v>
      </c>
      <c r="K92" s="24">
        <f t="shared" si="16"/>
        <v>-9911.9401900000084</v>
      </c>
      <c r="L92" s="97">
        <f t="shared" si="17"/>
        <v>-7.7525334023204162E-2</v>
      </c>
      <c r="M92" s="51">
        <f t="shared" si="18"/>
        <v>-39027.649520000094</v>
      </c>
      <c r="N92" s="52">
        <f t="shared" si="19"/>
        <v>-5.3825699138788097E-2</v>
      </c>
    </row>
    <row r="93" spans="1:14" s="1" customFormat="1" x14ac:dyDescent="0.2">
      <c r="A93" s="18" t="s">
        <v>16</v>
      </c>
      <c r="B93" s="22">
        <v>1123976.2189000002</v>
      </c>
      <c r="C93" s="22">
        <v>5829471.421360001</v>
      </c>
      <c r="D93" s="16">
        <v>901368.61453999998</v>
      </c>
      <c r="E93" s="16">
        <v>810241.99040000013</v>
      </c>
      <c r="F93" s="16">
        <v>962218.03275000001</v>
      </c>
      <c r="G93" s="16">
        <v>1049237.7116</v>
      </c>
      <c r="H93" s="16">
        <v>916112.74278000009</v>
      </c>
      <c r="I93" s="16">
        <v>922287.73978000006</v>
      </c>
      <c r="J93" s="11">
        <f t="shared" si="15"/>
        <v>5561466.8318500007</v>
      </c>
      <c r="K93" s="24">
        <f t="shared" si="16"/>
        <v>-201688.47912000015</v>
      </c>
      <c r="L93" s="97">
        <f t="shared" si="17"/>
        <v>-0.17944194523740564</v>
      </c>
      <c r="M93" s="51">
        <f t="shared" si="18"/>
        <v>-268004.58951000031</v>
      </c>
      <c r="N93" s="52">
        <f t="shared" si="19"/>
        <v>-4.59740806907456E-2</v>
      </c>
    </row>
    <row r="94" spans="1:14" s="1" customFormat="1" x14ac:dyDescent="0.2">
      <c r="B94" s="5"/>
      <c r="C94" s="5"/>
      <c r="D94" s="4"/>
      <c r="E94" s="4"/>
      <c r="F94" s="4"/>
      <c r="G94" s="4"/>
      <c r="H94" s="4"/>
      <c r="I94" s="4"/>
      <c r="J94" s="4"/>
      <c r="K94" s="8"/>
      <c r="M94" s="38"/>
      <c r="N94" s="37"/>
    </row>
    <row r="95" spans="1:14" s="1" customFormat="1" x14ac:dyDescent="0.2">
      <c r="A95" s="1" t="s">
        <v>17</v>
      </c>
      <c r="B95" s="5"/>
      <c r="C95" s="5"/>
      <c r="D95" s="4"/>
      <c r="E95" s="4"/>
      <c r="F95" s="4"/>
      <c r="G95" s="4"/>
      <c r="H95" s="4"/>
      <c r="I95" s="4"/>
      <c r="J95" s="4"/>
      <c r="M95" s="38"/>
      <c r="N95" s="37"/>
    </row>
    <row r="96" spans="1:14" s="1" customFormat="1" x14ac:dyDescent="0.2">
      <c r="A96" s="1" t="s">
        <v>18</v>
      </c>
      <c r="B96" s="5"/>
      <c r="C96" s="5"/>
      <c r="D96" s="4"/>
      <c r="E96" s="4"/>
      <c r="F96" s="4"/>
      <c r="G96" s="4"/>
      <c r="H96" s="4"/>
      <c r="I96" s="4"/>
      <c r="J96" s="4"/>
      <c r="M96" s="38"/>
      <c r="N96" s="37"/>
    </row>
    <row r="97" spans="1:15" s="1" customFormat="1" x14ac:dyDescent="0.2">
      <c r="A97" s="1" t="s">
        <v>19</v>
      </c>
      <c r="B97" s="5"/>
      <c r="C97" s="5"/>
      <c r="D97" s="4"/>
      <c r="E97" s="4"/>
      <c r="F97" s="4"/>
      <c r="G97" s="4"/>
      <c r="H97" s="4"/>
      <c r="I97" s="4"/>
      <c r="J97" s="4"/>
      <c r="M97" s="38"/>
      <c r="N97" s="37"/>
    </row>
    <row r="100" spans="1:15" s="1" customFormat="1" x14ac:dyDescent="0.2">
      <c r="A100" s="149" t="s">
        <v>0</v>
      </c>
      <c r="B100" s="149"/>
      <c r="C100" s="149"/>
      <c r="D100" s="149"/>
      <c r="E100" s="149"/>
      <c r="F100" s="149"/>
      <c r="G100" s="149"/>
      <c r="H100" s="149"/>
      <c r="I100" s="149"/>
      <c r="J100" s="149"/>
      <c r="K100" s="149"/>
      <c r="L100" s="149"/>
      <c r="M100" s="149"/>
      <c r="N100" s="149"/>
    </row>
    <row r="101" spans="1:15" s="1" customFormat="1" x14ac:dyDescent="0.2">
      <c r="A101" s="149" t="str">
        <f>+A3</f>
        <v>PERIODO: Junio 2017-2018</v>
      </c>
      <c r="B101" s="149"/>
      <c r="C101" s="149"/>
      <c r="D101" s="149"/>
      <c r="E101" s="149"/>
      <c r="F101" s="149"/>
      <c r="G101" s="149"/>
      <c r="H101" s="149"/>
      <c r="I101" s="149"/>
      <c r="J101" s="149"/>
      <c r="K101" s="149"/>
      <c r="L101" s="149"/>
      <c r="M101" s="149"/>
      <c r="N101" s="149"/>
    </row>
    <row r="102" spans="1:15" s="1" customFormat="1" x14ac:dyDescent="0.2">
      <c r="A102" s="149" t="s">
        <v>1</v>
      </c>
      <c r="B102" s="149"/>
      <c r="C102" s="149"/>
      <c r="D102" s="149"/>
      <c r="E102" s="149"/>
      <c r="F102" s="149"/>
      <c r="G102" s="149"/>
      <c r="H102" s="149"/>
      <c r="I102" s="149"/>
      <c r="J102" s="149"/>
      <c r="K102" s="149"/>
      <c r="L102" s="149"/>
      <c r="M102" s="149"/>
      <c r="N102" s="149"/>
    </row>
    <row r="103" spans="1:15" s="1" customFormat="1" x14ac:dyDescent="0.2">
      <c r="A103" s="94"/>
      <c r="B103" s="94"/>
      <c r="C103" s="94"/>
      <c r="D103" s="17"/>
      <c r="E103" s="17"/>
      <c r="F103" s="17"/>
      <c r="G103" s="17"/>
      <c r="H103" s="17"/>
      <c r="I103" s="17"/>
      <c r="J103" s="17"/>
      <c r="K103" s="94"/>
      <c r="M103" s="38"/>
      <c r="N103" s="37"/>
    </row>
    <row r="104" spans="1:15" s="1" customFormat="1" x14ac:dyDescent="0.2">
      <c r="A104" s="150" t="s">
        <v>2</v>
      </c>
      <c r="B104" s="152" t="s">
        <v>30</v>
      </c>
      <c r="C104" s="152"/>
      <c r="D104" s="158" t="s">
        <v>53</v>
      </c>
      <c r="E104" s="159"/>
      <c r="F104" s="159"/>
      <c r="G104" s="159"/>
      <c r="H104" s="159"/>
      <c r="I104" s="159"/>
      <c r="J104" s="160"/>
      <c r="K104" s="152" t="str">
        <f>+K80</f>
        <v>Variación Jun. 18/17</v>
      </c>
      <c r="L104" s="152"/>
      <c r="M104" s="152" t="str">
        <f>+M80</f>
        <v>Variación Ene - Jun. 18/17</v>
      </c>
      <c r="N104" s="152"/>
    </row>
    <row r="105" spans="1:15" s="1" customFormat="1" x14ac:dyDescent="0.2">
      <c r="A105" s="151"/>
      <c r="B105" s="18" t="str">
        <f>+B81</f>
        <v>Jun. 17 (R)</v>
      </c>
      <c r="C105" s="18" t="str">
        <f>+C81</f>
        <v>Ene- Jun.17(R)</v>
      </c>
      <c r="D105" s="96" t="s">
        <v>47</v>
      </c>
      <c r="E105" s="96" t="s">
        <v>59</v>
      </c>
      <c r="F105" s="96" t="s">
        <v>64</v>
      </c>
      <c r="G105" s="96" t="s">
        <v>73</v>
      </c>
      <c r="H105" s="96" t="str">
        <f>+H81</f>
        <v>May. 18 (P)</v>
      </c>
      <c r="I105" s="96" t="s">
        <v>82</v>
      </c>
      <c r="J105" s="96" t="str">
        <f>+J81</f>
        <v xml:space="preserve"> Ene-Jun 18 (P)</v>
      </c>
      <c r="K105" s="47" t="s">
        <v>3</v>
      </c>
      <c r="L105" s="95" t="s">
        <v>4</v>
      </c>
      <c r="M105" s="47" t="s">
        <v>3</v>
      </c>
      <c r="N105" s="95" t="s">
        <v>4</v>
      </c>
    </row>
    <row r="106" spans="1:15" s="1" customFormat="1" x14ac:dyDescent="0.2">
      <c r="A106" s="21" t="s">
        <v>5</v>
      </c>
      <c r="B106" s="21">
        <v>15056.733109999999</v>
      </c>
      <c r="C106" s="21">
        <v>61343.001989999997</v>
      </c>
      <c r="D106" s="36">
        <v>6250.6358399999999</v>
      </c>
      <c r="E106" s="36">
        <v>0</v>
      </c>
      <c r="F106" s="36">
        <v>0</v>
      </c>
      <c r="G106" s="36">
        <v>198.63821999999999</v>
      </c>
      <c r="H106" s="36">
        <v>15741.209199999999</v>
      </c>
      <c r="I106" s="36">
        <v>6771.1584599999996</v>
      </c>
      <c r="J106" s="11">
        <f>+SUM(D106:I106)</f>
        <v>28961.64172</v>
      </c>
      <c r="K106" s="24">
        <f>+I106-B106</f>
        <v>-8285.5746499999987</v>
      </c>
      <c r="L106" s="97">
        <f>+I106/B106-1</f>
        <v>-0.55029033120717918</v>
      </c>
      <c r="M106" s="51">
        <f>+J106-C106</f>
        <v>-32381.360269999997</v>
      </c>
      <c r="N106" s="52">
        <f>+J106/C106-1</f>
        <v>-0.52787374630408102</v>
      </c>
    </row>
    <row r="107" spans="1:15" s="1" customFormat="1" x14ac:dyDescent="0.2">
      <c r="A107" s="21" t="s">
        <v>6</v>
      </c>
      <c r="B107" s="21">
        <v>52026.452749999997</v>
      </c>
      <c r="C107" s="21">
        <v>153223.70027999999</v>
      </c>
      <c r="D107" s="36">
        <v>11789.689329999999</v>
      </c>
      <c r="E107" s="36">
        <v>23709.290379999999</v>
      </c>
      <c r="F107" s="36">
        <v>61634.190740000005</v>
      </c>
      <c r="G107" s="36">
        <v>140502.48562999998</v>
      </c>
      <c r="H107" s="36">
        <v>13181.262429999999</v>
      </c>
      <c r="I107" s="36">
        <v>149887.99371000001</v>
      </c>
      <c r="J107" s="11">
        <f t="shared" ref="J107:J117" si="20">+SUM(D107:I107)</f>
        <v>400704.91222</v>
      </c>
      <c r="K107" s="24">
        <f t="shared" ref="K107:K117" si="21">+I107-B107</f>
        <v>97861.540960000013</v>
      </c>
      <c r="L107" s="97">
        <f t="shared" ref="L107:L117" si="22">+I107/B107-1</f>
        <v>1.8809958355271497</v>
      </c>
      <c r="M107" s="51">
        <f t="shared" ref="M107:M117" si="23">+J107-C107</f>
        <v>247481.21194000001</v>
      </c>
      <c r="N107" s="52">
        <f t="shared" ref="N107:N117" si="24">+J107/C107-1</f>
        <v>1.6151627423678874</v>
      </c>
    </row>
    <row r="108" spans="1:15" s="1" customFormat="1" x14ac:dyDescent="0.2">
      <c r="A108" s="21" t="s">
        <v>7</v>
      </c>
      <c r="B108" s="21">
        <v>1492.1476399999999</v>
      </c>
      <c r="C108" s="21">
        <v>17129.368549999999</v>
      </c>
      <c r="D108" s="36">
        <v>12964.22781</v>
      </c>
      <c r="E108" s="36">
        <v>2923.87779</v>
      </c>
      <c r="F108" s="36">
        <v>3148.9884999999999</v>
      </c>
      <c r="G108" s="36">
        <v>13633.533130000002</v>
      </c>
      <c r="H108" s="36">
        <v>17390.199570000001</v>
      </c>
      <c r="I108" s="36">
        <v>13726.899069999999</v>
      </c>
      <c r="J108" s="11">
        <f t="shared" si="20"/>
        <v>63787.725870000009</v>
      </c>
      <c r="K108" s="24">
        <f t="shared" si="21"/>
        <v>12234.75143</v>
      </c>
      <c r="L108" s="97">
        <f t="shared" si="22"/>
        <v>8.1994241736025533</v>
      </c>
      <c r="M108" s="51">
        <f t="shared" si="23"/>
        <v>46658.35732000001</v>
      </c>
      <c r="N108" s="52">
        <f t="shared" si="24"/>
        <v>2.7238807539113874</v>
      </c>
      <c r="O108" s="43"/>
    </row>
    <row r="109" spans="1:15" s="1" customFormat="1" x14ac:dyDescent="0.2">
      <c r="A109" s="21" t="s">
        <v>8</v>
      </c>
      <c r="B109" s="21">
        <v>11122.846079999999</v>
      </c>
      <c r="C109" s="21">
        <v>70268.438869999998</v>
      </c>
      <c r="D109" s="36">
        <v>6921.0285100000001</v>
      </c>
      <c r="E109" s="36">
        <v>5443.1508700000004</v>
      </c>
      <c r="F109" s="36">
        <v>10566.69227</v>
      </c>
      <c r="G109" s="36">
        <v>11907.32905</v>
      </c>
      <c r="H109" s="36">
        <v>6752.9997899999998</v>
      </c>
      <c r="I109" s="36">
        <v>9452.6297100000011</v>
      </c>
      <c r="J109" s="11">
        <f t="shared" si="20"/>
        <v>51043.830200000004</v>
      </c>
      <c r="K109" s="24">
        <f t="shared" si="21"/>
        <v>-1670.2163699999983</v>
      </c>
      <c r="L109" s="97">
        <f t="shared" si="22"/>
        <v>-0.1501608813056593</v>
      </c>
      <c r="M109" s="51">
        <f t="shared" si="23"/>
        <v>-19224.608669999994</v>
      </c>
      <c r="N109" s="52">
        <f t="shared" si="24"/>
        <v>-0.27358809985186161</v>
      </c>
    </row>
    <row r="110" spans="1:15" s="1" customFormat="1" x14ac:dyDescent="0.2">
      <c r="A110" s="21" t="s">
        <v>9</v>
      </c>
      <c r="B110" s="21">
        <v>200</v>
      </c>
      <c r="C110" s="21">
        <v>10712.679370000002</v>
      </c>
      <c r="D110" s="36">
        <v>2008.8166799999999</v>
      </c>
      <c r="E110" s="36">
        <v>2429.7234700000004</v>
      </c>
      <c r="F110" s="36">
        <v>2024.3949399999999</v>
      </c>
      <c r="G110" s="36">
        <v>0</v>
      </c>
      <c r="H110" s="36">
        <v>200</v>
      </c>
      <c r="I110" s="36">
        <v>350</v>
      </c>
      <c r="J110" s="11">
        <f t="shared" si="20"/>
        <v>7012.9350900000009</v>
      </c>
      <c r="K110" s="24">
        <f t="shared" si="21"/>
        <v>150</v>
      </c>
      <c r="L110" s="97">
        <f t="shared" si="22"/>
        <v>0.75</v>
      </c>
      <c r="M110" s="51">
        <f t="shared" si="23"/>
        <v>-3699.7442800000008</v>
      </c>
      <c r="N110" s="52">
        <f t="shared" si="24"/>
        <v>-0.34536124457909545</v>
      </c>
    </row>
    <row r="111" spans="1:15" s="1" customFormat="1" x14ac:dyDescent="0.2">
      <c r="A111" s="21" t="s">
        <v>10</v>
      </c>
      <c r="B111" s="21">
        <v>5500</v>
      </c>
      <c r="C111" s="21">
        <v>7162.0691500000003</v>
      </c>
      <c r="D111" s="36">
        <v>32.863239999999998</v>
      </c>
      <c r="E111" s="36">
        <v>145.03</v>
      </c>
      <c r="F111" s="36">
        <v>500.03</v>
      </c>
      <c r="G111" s="36">
        <v>3156.36418</v>
      </c>
      <c r="H111" s="36">
        <v>100.03</v>
      </c>
      <c r="I111" s="36">
        <v>150.09009</v>
      </c>
      <c r="J111" s="11">
        <f t="shared" si="20"/>
        <v>4084.4075100000005</v>
      </c>
      <c r="K111" s="24">
        <f t="shared" si="21"/>
        <v>-5349.9099100000003</v>
      </c>
      <c r="L111" s="97">
        <f t="shared" si="22"/>
        <v>-0.97271089272727274</v>
      </c>
      <c r="M111" s="51">
        <f t="shared" si="23"/>
        <v>-3077.6616399999998</v>
      </c>
      <c r="N111" s="52">
        <f t="shared" si="24"/>
        <v>-0.42971682841124192</v>
      </c>
    </row>
    <row r="112" spans="1:15" s="1" customFormat="1" x14ac:dyDescent="0.2">
      <c r="A112" s="21" t="s">
        <v>11</v>
      </c>
      <c r="B112" s="21">
        <v>464342.11035000003</v>
      </c>
      <c r="C112" s="21">
        <v>2415651.1623200001</v>
      </c>
      <c r="D112" s="36">
        <v>593692.54812000005</v>
      </c>
      <c r="E112" s="36">
        <v>465203.51175000001</v>
      </c>
      <c r="F112" s="36">
        <v>497304.65708000003</v>
      </c>
      <c r="G112" s="36">
        <v>501802.44415000005</v>
      </c>
      <c r="H112" s="36">
        <v>452984.58437</v>
      </c>
      <c r="I112" s="36">
        <v>442578.95966000005</v>
      </c>
      <c r="J112" s="11">
        <f t="shared" si="20"/>
        <v>2953566.7051300001</v>
      </c>
      <c r="K112" s="24">
        <f t="shared" si="21"/>
        <v>-21763.15068999998</v>
      </c>
      <c r="L112" s="97">
        <f t="shared" si="22"/>
        <v>-4.6868785330703489E-2</v>
      </c>
      <c r="M112" s="51">
        <f t="shared" si="23"/>
        <v>537915.54281000001</v>
      </c>
      <c r="N112" s="52">
        <f t="shared" si="24"/>
        <v>0.22267931363623883</v>
      </c>
    </row>
    <row r="113" spans="1:14" s="1" customFormat="1" x14ac:dyDescent="0.2">
      <c r="A113" s="21" t="s">
        <v>12</v>
      </c>
      <c r="B113" s="21">
        <v>143087.50944999998</v>
      </c>
      <c r="C113" s="21">
        <v>893549.21186999988</v>
      </c>
      <c r="D113" s="36">
        <v>203388.00075000001</v>
      </c>
      <c r="E113" s="36">
        <v>200006.56822999998</v>
      </c>
      <c r="F113" s="36">
        <v>233309.31406</v>
      </c>
      <c r="G113" s="36">
        <v>202117.81448</v>
      </c>
      <c r="H113" s="36">
        <v>276667.93622999999</v>
      </c>
      <c r="I113" s="36">
        <v>196555.39149000001</v>
      </c>
      <c r="J113" s="11">
        <f t="shared" si="20"/>
        <v>1312045.0252400001</v>
      </c>
      <c r="K113" s="24">
        <f t="shared" si="21"/>
        <v>53467.882040000026</v>
      </c>
      <c r="L113" s="97">
        <f t="shared" si="22"/>
        <v>0.3736726024900423</v>
      </c>
      <c r="M113" s="51">
        <f t="shared" si="23"/>
        <v>418495.81337000022</v>
      </c>
      <c r="N113" s="52">
        <f t="shared" si="24"/>
        <v>0.46835228301995979</v>
      </c>
    </row>
    <row r="114" spans="1:14" s="1" customFormat="1" x14ac:dyDescent="0.2">
      <c r="A114" s="21" t="s">
        <v>13</v>
      </c>
      <c r="B114" s="21">
        <v>82910.139110000004</v>
      </c>
      <c r="C114" s="21">
        <v>388629.13627999998</v>
      </c>
      <c r="D114" s="36">
        <v>55383.019210000006</v>
      </c>
      <c r="E114" s="36">
        <v>48167.140299999999</v>
      </c>
      <c r="F114" s="36">
        <v>47943.95046</v>
      </c>
      <c r="G114" s="36">
        <v>54328.900329999997</v>
      </c>
      <c r="H114" s="36">
        <v>80765.627819999994</v>
      </c>
      <c r="I114" s="36">
        <v>41574.233759999996</v>
      </c>
      <c r="J114" s="11">
        <f t="shared" si="20"/>
        <v>328162.87187999999</v>
      </c>
      <c r="K114" s="24">
        <f t="shared" si="21"/>
        <v>-41335.905350000008</v>
      </c>
      <c r="L114" s="97">
        <f t="shared" si="22"/>
        <v>-0.49856273061076528</v>
      </c>
      <c r="M114" s="51">
        <f t="shared" si="23"/>
        <v>-60466.264399999985</v>
      </c>
      <c r="N114" s="52">
        <f t="shared" si="24"/>
        <v>-0.15558860300282573</v>
      </c>
    </row>
    <row r="115" spans="1:14" s="1" customFormat="1" x14ac:dyDescent="0.2">
      <c r="A115" s="21" t="s">
        <v>14</v>
      </c>
      <c r="B115" s="21">
        <v>250753.09190999999</v>
      </c>
      <c r="C115" s="21">
        <v>562045.17666999996</v>
      </c>
      <c r="D115" s="36">
        <v>38128.68838</v>
      </c>
      <c r="E115" s="36">
        <v>53400.386840000006</v>
      </c>
      <c r="F115" s="36">
        <v>69908.445950000008</v>
      </c>
      <c r="G115" s="36">
        <v>63398.925810000001</v>
      </c>
      <c r="H115" s="36">
        <v>48545.645920000003</v>
      </c>
      <c r="I115" s="36">
        <v>74096.651280000005</v>
      </c>
      <c r="J115" s="11">
        <f t="shared" si="20"/>
        <v>347478.74417999998</v>
      </c>
      <c r="K115" s="24">
        <f t="shared" si="21"/>
        <v>-176656.44062999997</v>
      </c>
      <c r="L115" s="97">
        <f t="shared" si="22"/>
        <v>-0.70450353885728079</v>
      </c>
      <c r="M115" s="51">
        <f t="shared" si="23"/>
        <v>-214566.43248999998</v>
      </c>
      <c r="N115" s="52">
        <f t="shared" si="24"/>
        <v>-0.38176011715154501</v>
      </c>
    </row>
    <row r="116" spans="1:14" s="1" customFormat="1" x14ac:dyDescent="0.2">
      <c r="A116" s="21" t="s">
        <v>15</v>
      </c>
      <c r="B116" s="21">
        <v>92075.767090000008</v>
      </c>
      <c r="C116" s="21">
        <v>528206.55014000006</v>
      </c>
      <c r="D116" s="36">
        <v>76621.573820000005</v>
      </c>
      <c r="E116" s="36">
        <v>75637.055040000007</v>
      </c>
      <c r="F116" s="36">
        <v>102126.42606</v>
      </c>
      <c r="G116" s="36">
        <v>88078.949569999997</v>
      </c>
      <c r="H116" s="36">
        <v>118702.90035</v>
      </c>
      <c r="I116" s="36">
        <v>96597.742869999987</v>
      </c>
      <c r="J116" s="11">
        <f t="shared" si="20"/>
        <v>557764.64770999993</v>
      </c>
      <c r="K116" s="24">
        <f t="shared" si="21"/>
        <v>4521.9757799999788</v>
      </c>
      <c r="L116" s="97">
        <f t="shared" si="22"/>
        <v>4.9111464643894376E-2</v>
      </c>
      <c r="M116" s="51">
        <f t="shared" si="23"/>
        <v>29558.097569999867</v>
      </c>
      <c r="N116" s="52">
        <f t="shared" si="24"/>
        <v>5.5959354464963695E-2</v>
      </c>
    </row>
    <row r="117" spans="1:14" s="1" customFormat="1" x14ac:dyDescent="0.2">
      <c r="A117" s="18" t="s">
        <v>16</v>
      </c>
      <c r="B117" s="22">
        <v>1118566.79749</v>
      </c>
      <c r="C117" s="22">
        <v>5107920.4954899997</v>
      </c>
      <c r="D117" s="16">
        <v>1007181.09169</v>
      </c>
      <c r="E117" s="16">
        <v>877065.73466999992</v>
      </c>
      <c r="F117" s="16">
        <v>1028467.0900600002</v>
      </c>
      <c r="G117" s="16">
        <v>1079125.3845499998</v>
      </c>
      <c r="H117" s="16">
        <v>1031032.3956800001</v>
      </c>
      <c r="I117" s="16">
        <v>1031741.7501000001</v>
      </c>
      <c r="J117" s="11">
        <f t="shared" si="20"/>
        <v>6054613.4467500001</v>
      </c>
      <c r="K117" s="24">
        <f t="shared" si="21"/>
        <v>-86825.047389999963</v>
      </c>
      <c r="L117" s="97">
        <f t="shared" si="22"/>
        <v>-7.76216919587015E-2</v>
      </c>
      <c r="M117" s="51">
        <f t="shared" si="23"/>
        <v>946692.95126000047</v>
      </c>
      <c r="N117" s="52">
        <f t="shared" si="24"/>
        <v>0.18533823149672668</v>
      </c>
    </row>
    <row r="118" spans="1:14" s="1" customFormat="1" x14ac:dyDescent="0.2">
      <c r="B118" s="5"/>
      <c r="C118" s="5"/>
      <c r="D118" s="4"/>
      <c r="E118" s="4"/>
      <c r="F118" s="4"/>
      <c r="G118" s="4"/>
      <c r="H118" s="4"/>
      <c r="I118" s="4"/>
      <c r="J118" s="4"/>
      <c r="L118" s="37"/>
      <c r="M118" s="38"/>
      <c r="N118" s="37"/>
    </row>
    <row r="119" spans="1:14" s="1" customFormat="1" x14ac:dyDescent="0.2">
      <c r="A119" s="1" t="s">
        <v>17</v>
      </c>
      <c r="B119" s="5"/>
      <c r="C119" s="5"/>
      <c r="D119" s="4"/>
      <c r="E119" s="4"/>
      <c r="F119" s="4"/>
      <c r="G119" s="4"/>
      <c r="H119" s="4"/>
      <c r="I119" s="4"/>
      <c r="J119" s="4"/>
      <c r="M119" s="38"/>
      <c r="N119" s="37"/>
    </row>
    <row r="120" spans="1:14" s="1" customFormat="1" x14ac:dyDescent="0.2">
      <c r="A120" s="1" t="s">
        <v>18</v>
      </c>
      <c r="B120" s="5"/>
      <c r="C120" s="5"/>
      <c r="D120" s="4"/>
      <c r="E120" s="15"/>
      <c r="F120" s="15"/>
      <c r="G120" s="15"/>
      <c r="H120" s="15"/>
      <c r="I120" s="15"/>
      <c r="J120" s="4"/>
      <c r="K120" s="9"/>
      <c r="M120" s="38"/>
      <c r="N120" s="37"/>
    </row>
    <row r="121" spans="1:14" s="1" customFormat="1" x14ac:dyDescent="0.2">
      <c r="A121" s="1" t="s">
        <v>19</v>
      </c>
      <c r="B121" s="5"/>
      <c r="C121" s="5"/>
      <c r="D121" s="4"/>
      <c r="E121" s="4"/>
      <c r="F121" s="4"/>
      <c r="G121" s="4"/>
      <c r="H121" s="4"/>
      <c r="I121" s="4"/>
      <c r="J121" s="4"/>
      <c r="M121" s="38"/>
      <c r="N121" s="37"/>
    </row>
  </sheetData>
  <mergeCells count="40">
    <mergeCell ref="A100:N100"/>
    <mergeCell ref="A101:N101"/>
    <mergeCell ref="A102:N102"/>
    <mergeCell ref="A104:A105"/>
    <mergeCell ref="B104:C104"/>
    <mergeCell ref="D104:J104"/>
    <mergeCell ref="K104:L104"/>
    <mergeCell ref="M104:N104"/>
    <mergeCell ref="A76:N76"/>
    <mergeCell ref="A77:N77"/>
    <mergeCell ref="A78:N78"/>
    <mergeCell ref="A80:A81"/>
    <mergeCell ref="B80:C80"/>
    <mergeCell ref="D80:J80"/>
    <mergeCell ref="K80:L80"/>
    <mergeCell ref="M80:N80"/>
    <mergeCell ref="A51:N51"/>
    <mergeCell ref="A52:N52"/>
    <mergeCell ref="A53:N53"/>
    <mergeCell ref="A55:A56"/>
    <mergeCell ref="B55:C55"/>
    <mergeCell ref="D55:J55"/>
    <mergeCell ref="K55:L55"/>
    <mergeCell ref="M55:N55"/>
    <mergeCell ref="A27:N27"/>
    <mergeCell ref="A28:N28"/>
    <mergeCell ref="A29:N29"/>
    <mergeCell ref="A31:A32"/>
    <mergeCell ref="B31:C31"/>
    <mergeCell ref="D31:J31"/>
    <mergeCell ref="K31:L31"/>
    <mergeCell ref="M31:N31"/>
    <mergeCell ref="A2:N2"/>
    <mergeCell ref="A3:N3"/>
    <mergeCell ref="A4:N4"/>
    <mergeCell ref="A6:A7"/>
    <mergeCell ref="B6:C6"/>
    <mergeCell ref="D6:J6"/>
    <mergeCell ref="K6:L6"/>
    <mergeCell ref="M6:N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21"/>
  <sheetViews>
    <sheetView topLeftCell="A3" workbookViewId="0">
      <selection activeCell="A3" sqref="A1:XFD1048576"/>
    </sheetView>
  </sheetViews>
  <sheetFormatPr baseColWidth="10" defaultColWidth="12" defaultRowHeight="11.25" x14ac:dyDescent="0.2"/>
  <cols>
    <col min="1" max="3" width="12" style="10"/>
    <col min="4" max="11" width="12" style="14"/>
    <col min="12" max="12" width="12" style="10"/>
    <col min="13" max="13" width="8.42578125" style="10" customWidth="1"/>
    <col min="14" max="14" width="11.28515625" style="39" customWidth="1"/>
    <col min="15" max="15" width="9.85546875" style="40" customWidth="1"/>
    <col min="16" max="16384" width="12" style="10"/>
  </cols>
  <sheetData>
    <row r="2" spans="1:17" s="1" customFormat="1" x14ac:dyDescent="0.2">
      <c r="A2" s="149" t="s">
        <v>0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</row>
    <row r="3" spans="1:17" s="1" customFormat="1" x14ac:dyDescent="0.2">
      <c r="A3" s="149" t="s">
        <v>89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</row>
    <row r="4" spans="1:17" s="1" customFormat="1" x14ac:dyDescent="0.2">
      <c r="A4" s="149" t="s">
        <v>1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</row>
    <row r="5" spans="1:17" s="1" customFormat="1" x14ac:dyDescent="0.2">
      <c r="A5" s="99"/>
      <c r="B5" s="99"/>
      <c r="C5" s="99"/>
      <c r="D5" s="17"/>
      <c r="E5" s="17"/>
      <c r="F5" s="17"/>
      <c r="G5" s="17"/>
      <c r="H5" s="17"/>
      <c r="I5" s="17"/>
      <c r="J5" s="17"/>
      <c r="K5" s="17"/>
      <c r="L5" s="99"/>
      <c r="M5" s="99"/>
      <c r="N5" s="38"/>
      <c r="O5" s="37"/>
    </row>
    <row r="6" spans="1:17" s="1" customFormat="1" x14ac:dyDescent="0.2">
      <c r="A6" s="150" t="s">
        <v>2</v>
      </c>
      <c r="B6" s="152" t="s">
        <v>26</v>
      </c>
      <c r="C6" s="152"/>
      <c r="D6" s="158" t="s">
        <v>48</v>
      </c>
      <c r="E6" s="159"/>
      <c r="F6" s="159"/>
      <c r="G6" s="159"/>
      <c r="H6" s="159"/>
      <c r="I6" s="159"/>
      <c r="J6" s="159"/>
      <c r="K6" s="160"/>
      <c r="L6" s="152" t="s">
        <v>94</v>
      </c>
      <c r="M6" s="152"/>
      <c r="N6" s="152" t="s">
        <v>95</v>
      </c>
      <c r="O6" s="152"/>
    </row>
    <row r="7" spans="1:17" s="1" customFormat="1" x14ac:dyDescent="0.2">
      <c r="A7" s="151"/>
      <c r="B7" s="18" t="s">
        <v>90</v>
      </c>
      <c r="C7" s="100" t="s">
        <v>91</v>
      </c>
      <c r="D7" s="101" t="s">
        <v>47</v>
      </c>
      <c r="E7" s="101" t="s">
        <v>59</v>
      </c>
      <c r="F7" s="101" t="s">
        <v>64</v>
      </c>
      <c r="G7" s="101" t="s">
        <v>73</v>
      </c>
      <c r="H7" s="101" t="s">
        <v>75</v>
      </c>
      <c r="I7" s="101" t="s">
        <v>82</v>
      </c>
      <c r="J7" s="101" t="s">
        <v>92</v>
      </c>
      <c r="K7" s="101" t="s">
        <v>93</v>
      </c>
      <c r="L7" s="47" t="s">
        <v>3</v>
      </c>
      <c r="M7" s="100" t="s">
        <v>4</v>
      </c>
      <c r="N7" s="47" t="s">
        <v>3</v>
      </c>
      <c r="O7" s="100" t="s">
        <v>4</v>
      </c>
    </row>
    <row r="8" spans="1:17" s="1" customFormat="1" x14ac:dyDescent="0.2">
      <c r="A8" s="21" t="s">
        <v>5</v>
      </c>
      <c r="B8" s="11">
        <v>8861.7310399999988</v>
      </c>
      <c r="C8" s="11">
        <v>87356.321299999996</v>
      </c>
      <c r="D8" s="11">
        <v>6250.6358399999999</v>
      </c>
      <c r="E8" s="11">
        <v>0</v>
      </c>
      <c r="F8" s="11">
        <v>170321.55650999999</v>
      </c>
      <c r="G8" s="11">
        <v>10198.638220000001</v>
      </c>
      <c r="H8" s="11">
        <v>15741.209199999999</v>
      </c>
      <c r="I8" s="11">
        <v>7491.2004800000004</v>
      </c>
      <c r="J8" s="11">
        <v>206894.73319</v>
      </c>
      <c r="K8" s="11">
        <v>416897.97343999997</v>
      </c>
      <c r="L8" s="24">
        <v>198033.00215000001</v>
      </c>
      <c r="M8" s="97">
        <v>22.346988557441033</v>
      </c>
      <c r="N8" s="51">
        <v>329541.65213999996</v>
      </c>
      <c r="O8" s="52">
        <v>3.7723847254085321</v>
      </c>
      <c r="P8" s="9"/>
      <c r="Q8" s="9"/>
    </row>
    <row r="9" spans="1:17" s="1" customFormat="1" x14ac:dyDescent="0.2">
      <c r="A9" s="21" t="s">
        <v>6</v>
      </c>
      <c r="B9" s="11">
        <v>51846.430759999996</v>
      </c>
      <c r="C9" s="11">
        <v>420812.72811000003</v>
      </c>
      <c r="D9" s="11">
        <v>32861.051140000003</v>
      </c>
      <c r="E9" s="11">
        <v>85560.678280000007</v>
      </c>
      <c r="F9" s="11">
        <v>124420.28664000001</v>
      </c>
      <c r="G9" s="11">
        <v>387859.2635</v>
      </c>
      <c r="H9" s="11">
        <v>51368.860229999998</v>
      </c>
      <c r="I9" s="11">
        <v>212627.73156000001</v>
      </c>
      <c r="J9" s="11">
        <v>112705.86010999999</v>
      </c>
      <c r="K9" s="11">
        <v>1007403.73146</v>
      </c>
      <c r="L9" s="24">
        <v>60859.429349999999</v>
      </c>
      <c r="M9" s="97">
        <v>1.173840290602099</v>
      </c>
      <c r="N9" s="51">
        <v>586591.00335000001</v>
      </c>
      <c r="O9" s="52">
        <v>1.3939478636603067</v>
      </c>
      <c r="P9" s="9"/>
      <c r="Q9" s="9"/>
    </row>
    <row r="10" spans="1:17" s="1" customFormat="1" x14ac:dyDescent="0.2">
      <c r="A10" s="21" t="s">
        <v>7</v>
      </c>
      <c r="B10" s="11">
        <v>13212.879690000002</v>
      </c>
      <c r="C10" s="11">
        <v>122389.25685999999</v>
      </c>
      <c r="D10" s="11">
        <v>26886.793420000002</v>
      </c>
      <c r="E10" s="11">
        <v>15769.36759</v>
      </c>
      <c r="F10" s="11">
        <v>11776.734390000001</v>
      </c>
      <c r="G10" s="11">
        <v>22876.497620000002</v>
      </c>
      <c r="H10" s="11">
        <v>34317.567849999992</v>
      </c>
      <c r="I10" s="11">
        <v>24119.220570000001</v>
      </c>
      <c r="J10" s="11">
        <v>11986.90422</v>
      </c>
      <c r="K10" s="11">
        <v>147733.08566000001</v>
      </c>
      <c r="L10" s="24">
        <v>-1225.9754700000012</v>
      </c>
      <c r="M10" s="97">
        <v>-9.2786394696976249E-2</v>
      </c>
      <c r="N10" s="51">
        <v>25343.828800000018</v>
      </c>
      <c r="O10" s="52">
        <v>0.20707560001766012</v>
      </c>
      <c r="P10" s="9"/>
      <c r="Q10" s="9"/>
    </row>
    <row r="11" spans="1:17" s="1" customFormat="1" x14ac:dyDescent="0.2">
      <c r="A11" s="21" t="s">
        <v>8</v>
      </c>
      <c r="B11" s="11">
        <v>55398.05803</v>
      </c>
      <c r="C11" s="11">
        <v>340495.07474999997</v>
      </c>
      <c r="D11" s="11">
        <v>43564.270120000008</v>
      </c>
      <c r="E11" s="11">
        <v>29857.227700000003</v>
      </c>
      <c r="F11" s="11">
        <v>42809.18735</v>
      </c>
      <c r="G11" s="11">
        <v>53862.198850000001</v>
      </c>
      <c r="H11" s="11">
        <v>43688.540349999996</v>
      </c>
      <c r="I11" s="11">
        <v>38901.55384</v>
      </c>
      <c r="J11" s="11">
        <v>55453.322289999996</v>
      </c>
      <c r="K11" s="11">
        <v>308136.30050000001</v>
      </c>
      <c r="L11" s="24">
        <v>55.264259999996284</v>
      </c>
      <c r="M11" s="97">
        <v>9.9758478844269582E-4</v>
      </c>
      <c r="N11" s="51">
        <v>-32358.774249999959</v>
      </c>
      <c r="O11" s="52">
        <v>-9.5034485517179856E-2</v>
      </c>
      <c r="P11" s="9"/>
      <c r="Q11" s="9"/>
    </row>
    <row r="12" spans="1:17" s="1" customFormat="1" x14ac:dyDescent="0.2">
      <c r="A12" s="21" t="s">
        <v>9</v>
      </c>
      <c r="B12" s="11">
        <v>6057.2152800000003</v>
      </c>
      <c r="C12" s="11">
        <v>33075.753920000003</v>
      </c>
      <c r="D12" s="11">
        <v>6521.5892199999998</v>
      </c>
      <c r="E12" s="11">
        <v>3897.8927800000001</v>
      </c>
      <c r="F12" s="11">
        <v>3867.4938499999998</v>
      </c>
      <c r="G12" s="11">
        <v>1584.4970800000001</v>
      </c>
      <c r="H12" s="11">
        <v>1524.61176</v>
      </c>
      <c r="I12" s="11">
        <v>8556.5805099999998</v>
      </c>
      <c r="J12" s="11">
        <v>4177.9874900000004</v>
      </c>
      <c r="K12" s="11">
        <v>30130.652689999999</v>
      </c>
      <c r="L12" s="24">
        <v>-1879.2277899999999</v>
      </c>
      <c r="M12" s="97">
        <v>-0.31024616150014073</v>
      </c>
      <c r="N12" s="51">
        <v>-2945.1012300000039</v>
      </c>
      <c r="O12" s="52">
        <v>-8.9041091463048505E-2</v>
      </c>
      <c r="P12" s="9"/>
      <c r="Q12" s="9"/>
    </row>
    <row r="13" spans="1:17" s="1" customFormat="1" x14ac:dyDescent="0.2">
      <c r="A13" s="21" t="s">
        <v>10</v>
      </c>
      <c r="B13" s="11">
        <v>446.71095000000003</v>
      </c>
      <c r="C13" s="11">
        <v>9347.791940000001</v>
      </c>
      <c r="D13" s="11">
        <v>289.27787000000001</v>
      </c>
      <c r="E13" s="11">
        <v>2999.098</v>
      </c>
      <c r="F13" s="11">
        <v>646.27456000000006</v>
      </c>
      <c r="G13" s="11">
        <v>3511.1506900000004</v>
      </c>
      <c r="H13" s="11">
        <v>1681.15534</v>
      </c>
      <c r="I13" s="11">
        <v>496.06508999999994</v>
      </c>
      <c r="J13" s="11">
        <v>481.72864000000004</v>
      </c>
      <c r="K13" s="11">
        <v>10104.750189999999</v>
      </c>
      <c r="L13" s="24">
        <v>35.017690000000016</v>
      </c>
      <c r="M13" s="97">
        <v>7.8390041703701341E-2</v>
      </c>
      <c r="N13" s="51">
        <v>756.95824999999786</v>
      </c>
      <c r="O13" s="52">
        <v>8.0977224873920006E-2</v>
      </c>
      <c r="P13" s="9"/>
      <c r="Q13" s="9"/>
    </row>
    <row r="14" spans="1:17" s="1" customFormat="1" x14ac:dyDescent="0.2">
      <c r="A14" s="21" t="s">
        <v>11</v>
      </c>
      <c r="B14" s="11">
        <v>867443.77605999995</v>
      </c>
      <c r="C14" s="11">
        <v>6075227.39958</v>
      </c>
      <c r="D14" s="11">
        <v>991915.07775000005</v>
      </c>
      <c r="E14" s="11">
        <v>853773.89933000004</v>
      </c>
      <c r="F14" s="11">
        <v>917251.27511000005</v>
      </c>
      <c r="G14" s="11">
        <v>880399.30666999996</v>
      </c>
      <c r="H14" s="11">
        <v>888790.22607000009</v>
      </c>
      <c r="I14" s="11">
        <v>877312.49750000006</v>
      </c>
      <c r="J14" s="11">
        <v>844887.38861999998</v>
      </c>
      <c r="K14" s="11">
        <v>6254329.6710500009</v>
      </c>
      <c r="L14" s="24">
        <v>-22556.387439999962</v>
      </c>
      <c r="M14" s="97">
        <v>-2.6003284665264359E-2</v>
      </c>
      <c r="N14" s="51">
        <v>179102.27147000097</v>
      </c>
      <c r="O14" s="52">
        <v>2.9480751861631127E-2</v>
      </c>
      <c r="P14" s="9"/>
      <c r="Q14" s="9"/>
    </row>
    <row r="15" spans="1:17" s="1" customFormat="1" x14ac:dyDescent="0.2">
      <c r="A15" s="21" t="s">
        <v>12</v>
      </c>
      <c r="B15" s="11">
        <v>267682.67206000001</v>
      </c>
      <c r="C15" s="11">
        <v>1882650.5119699999</v>
      </c>
      <c r="D15" s="11">
        <v>280349.67566000001</v>
      </c>
      <c r="E15" s="11">
        <v>323200.42140999995</v>
      </c>
      <c r="F15" s="11">
        <v>341959.32193999999</v>
      </c>
      <c r="G15" s="11">
        <v>303871.33487999992</v>
      </c>
      <c r="H15" s="11">
        <v>397716.68358000007</v>
      </c>
      <c r="I15" s="11">
        <v>279737.05187000002</v>
      </c>
      <c r="J15" s="11">
        <v>179057.11137999999</v>
      </c>
      <c r="K15" s="11">
        <v>2105891.60072</v>
      </c>
      <c r="L15" s="24">
        <v>-88625.560680000024</v>
      </c>
      <c r="M15" s="97">
        <v>-0.33108441423558022</v>
      </c>
      <c r="N15" s="51">
        <v>223241.08875000011</v>
      </c>
      <c r="O15" s="52">
        <v>0.11857808304335848</v>
      </c>
      <c r="P15" s="9"/>
      <c r="Q15" s="9"/>
    </row>
    <row r="16" spans="1:17" s="1" customFormat="1" x14ac:dyDescent="0.2">
      <c r="A16" s="21" t="s">
        <v>13</v>
      </c>
      <c r="B16" s="11">
        <v>224482.76350999999</v>
      </c>
      <c r="C16" s="11">
        <v>1500972.7171100001</v>
      </c>
      <c r="D16" s="11">
        <v>199940.23550000001</v>
      </c>
      <c r="E16" s="11">
        <v>176069.30187999998</v>
      </c>
      <c r="F16" s="11">
        <v>191276.84687000001</v>
      </c>
      <c r="G16" s="11">
        <v>213565.69193</v>
      </c>
      <c r="H16" s="11">
        <v>232636.74437999999</v>
      </c>
      <c r="I16" s="11">
        <v>181712.08559</v>
      </c>
      <c r="J16" s="11">
        <v>198616.59721999997</v>
      </c>
      <c r="K16" s="11">
        <v>1393817.5033699998</v>
      </c>
      <c r="L16" s="24">
        <v>-25866.166290000023</v>
      </c>
      <c r="M16" s="97">
        <v>-0.11522562305255912</v>
      </c>
      <c r="N16" s="51">
        <v>-107155.21374000027</v>
      </c>
      <c r="O16" s="52">
        <v>-7.1390513977042103E-2</v>
      </c>
      <c r="P16" s="9"/>
      <c r="Q16" s="9"/>
    </row>
    <row r="17" spans="1:17" s="1" customFormat="1" x14ac:dyDescent="0.2">
      <c r="A17" s="21" t="s">
        <v>14</v>
      </c>
      <c r="B17" s="11">
        <v>190227.56488999998</v>
      </c>
      <c r="C17" s="11">
        <v>1777583.3215899998</v>
      </c>
      <c r="D17" s="11">
        <v>239842.67751000001</v>
      </c>
      <c r="E17" s="11">
        <v>137470.67965000001</v>
      </c>
      <c r="F17" s="11">
        <v>229439.37804000001</v>
      </c>
      <c r="G17" s="11">
        <v>200323.88247000004</v>
      </c>
      <c r="H17" s="11">
        <v>166904.13582</v>
      </c>
      <c r="I17" s="11">
        <v>225479.18954999998</v>
      </c>
      <c r="J17" s="11">
        <v>205451.44619000002</v>
      </c>
      <c r="K17" s="11">
        <v>1404911.3892300001</v>
      </c>
      <c r="L17" s="24">
        <v>15223.881300000037</v>
      </c>
      <c r="M17" s="97">
        <v>8.0029838518951291E-2</v>
      </c>
      <c r="N17" s="51">
        <v>-372671.93235999974</v>
      </c>
      <c r="O17" s="52">
        <v>-0.2096508939038958</v>
      </c>
      <c r="P17" s="9"/>
      <c r="Q17" s="9"/>
    </row>
    <row r="18" spans="1:17" s="1" customFormat="1" x14ac:dyDescent="0.2">
      <c r="A18" s="21" t="s">
        <v>15</v>
      </c>
      <c r="B18" s="11">
        <v>252196.73819</v>
      </c>
      <c r="C18" s="11">
        <v>1731097.4832299999</v>
      </c>
      <c r="D18" s="11">
        <v>208837.62628</v>
      </c>
      <c r="E18" s="11">
        <v>207395.99909999999</v>
      </c>
      <c r="F18" s="11">
        <v>267222.20399999997</v>
      </c>
      <c r="G18" s="11">
        <v>247050.21326999998</v>
      </c>
      <c r="H18" s="11">
        <v>283008.76963</v>
      </c>
      <c r="I18" s="11">
        <v>250253.56195999996</v>
      </c>
      <c r="J18" s="11">
        <v>244760.00211</v>
      </c>
      <c r="K18" s="11">
        <v>1708528.3763499998</v>
      </c>
      <c r="L18" s="24">
        <v>-7436.7360800000024</v>
      </c>
      <c r="M18" s="97">
        <v>-2.9487836097219167E-2</v>
      </c>
      <c r="N18" s="51">
        <v>-22569.106880000094</v>
      </c>
      <c r="O18" s="52">
        <v>-1.3037455775101181E-2</v>
      </c>
      <c r="P18" s="9"/>
      <c r="Q18" s="9"/>
    </row>
    <row r="19" spans="1:17" s="13" customFormat="1" x14ac:dyDescent="0.2">
      <c r="A19" s="18" t="s">
        <v>16</v>
      </c>
      <c r="B19" s="12">
        <v>1937856.54046</v>
      </c>
      <c r="C19" s="53">
        <v>13981008.36036</v>
      </c>
      <c r="D19" s="12">
        <v>2037258.9103100002</v>
      </c>
      <c r="E19" s="12">
        <v>1835994.5657200003</v>
      </c>
      <c r="F19" s="12">
        <v>2300990.55926</v>
      </c>
      <c r="G19" s="12">
        <v>2325102.6751800003</v>
      </c>
      <c r="H19" s="12">
        <v>2117378.5042099999</v>
      </c>
      <c r="I19" s="12">
        <v>2106686.7385200001</v>
      </c>
      <c r="J19" s="12">
        <v>2064473.08146</v>
      </c>
      <c r="K19" s="53">
        <v>14787885.03466</v>
      </c>
      <c r="L19" s="27">
        <v>126616.54099999997</v>
      </c>
      <c r="M19" s="102">
        <v>6.5338449135117216E-2</v>
      </c>
      <c r="N19" s="54">
        <v>806876.67430000007</v>
      </c>
      <c r="O19" s="55">
        <v>5.7712337587016771E-2</v>
      </c>
      <c r="P19" s="67"/>
      <c r="Q19" s="67"/>
    </row>
    <row r="20" spans="1:17" s="1" customFormat="1" x14ac:dyDescent="0.2">
      <c r="B20" s="3"/>
      <c r="C20" s="3"/>
      <c r="D20" s="4"/>
      <c r="E20" s="4"/>
      <c r="F20" s="4"/>
      <c r="G20" s="4"/>
      <c r="H20" s="4"/>
      <c r="I20" s="15"/>
      <c r="J20" s="15"/>
      <c r="K20" s="4"/>
      <c r="N20" s="38"/>
      <c r="O20" s="37"/>
      <c r="P20" s="9"/>
      <c r="Q20" s="9"/>
    </row>
    <row r="21" spans="1:17" s="1" customFormat="1" x14ac:dyDescent="0.2">
      <c r="A21" s="1" t="s">
        <v>17</v>
      </c>
      <c r="B21" s="5"/>
      <c r="C21" s="5"/>
      <c r="D21" s="4"/>
      <c r="E21" s="4"/>
      <c r="F21" s="15"/>
      <c r="G21" s="15"/>
      <c r="H21" s="15"/>
      <c r="I21" s="15"/>
      <c r="J21" s="15"/>
      <c r="K21" s="15"/>
      <c r="L21" s="9"/>
      <c r="N21" s="9"/>
      <c r="O21" s="37"/>
      <c r="P21" s="9"/>
      <c r="Q21" s="9"/>
    </row>
    <row r="22" spans="1:17" s="1" customFormat="1" x14ac:dyDescent="0.2">
      <c r="A22" s="1" t="s">
        <v>18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9"/>
      <c r="Q22" s="9"/>
    </row>
    <row r="23" spans="1:17" s="1" customFormat="1" x14ac:dyDescent="0.2">
      <c r="A23" s="1" t="s">
        <v>19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9"/>
    </row>
    <row r="24" spans="1:17" s="1" customFormat="1" x14ac:dyDescent="0.2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</row>
    <row r="25" spans="1:17" x14ac:dyDescent="0.2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</row>
    <row r="26" spans="1:17" x14ac:dyDescent="0.2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</row>
    <row r="27" spans="1:17" s="1" customFormat="1" x14ac:dyDescent="0.2">
      <c r="A27" s="149" t="s">
        <v>0</v>
      </c>
      <c r="B27" s="149"/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</row>
    <row r="28" spans="1:17" s="1" customFormat="1" x14ac:dyDescent="0.2">
      <c r="A28" s="149" t="s">
        <v>89</v>
      </c>
      <c r="B28" s="149"/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</row>
    <row r="29" spans="1:17" s="1" customFormat="1" x14ac:dyDescent="0.2">
      <c r="A29" s="149" t="s">
        <v>1</v>
      </c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</row>
    <row r="30" spans="1:17" s="1" customFormat="1" x14ac:dyDescent="0.2">
      <c r="A30" s="99"/>
      <c r="B30" s="99"/>
      <c r="C30" s="99"/>
      <c r="D30" s="17"/>
      <c r="E30" s="17"/>
      <c r="F30" s="17"/>
      <c r="G30" s="17"/>
      <c r="H30" s="17"/>
      <c r="I30" s="17"/>
      <c r="J30" s="17"/>
      <c r="K30" s="17"/>
      <c r="L30" s="99"/>
      <c r="N30" s="38"/>
      <c r="O30" s="37"/>
    </row>
    <row r="31" spans="1:17" s="1" customFormat="1" x14ac:dyDescent="0.2">
      <c r="A31" s="150" t="s">
        <v>2</v>
      </c>
      <c r="B31" s="152" t="s">
        <v>27</v>
      </c>
      <c r="C31" s="152"/>
      <c r="D31" s="158" t="s">
        <v>50</v>
      </c>
      <c r="E31" s="159"/>
      <c r="F31" s="159"/>
      <c r="G31" s="159"/>
      <c r="H31" s="159"/>
      <c r="I31" s="159"/>
      <c r="J31" s="159"/>
      <c r="K31" s="160"/>
      <c r="L31" s="152" t="s">
        <v>94</v>
      </c>
      <c r="M31" s="152"/>
      <c r="N31" s="152" t="s">
        <v>95</v>
      </c>
      <c r="O31" s="152"/>
    </row>
    <row r="32" spans="1:17" s="1" customFormat="1" x14ac:dyDescent="0.2">
      <c r="A32" s="151"/>
      <c r="B32" s="18" t="s">
        <v>90</v>
      </c>
      <c r="C32" s="18" t="s">
        <v>91</v>
      </c>
      <c r="D32" s="101" t="s">
        <v>47</v>
      </c>
      <c r="E32" s="101" t="s">
        <v>59</v>
      </c>
      <c r="F32" s="101" t="s">
        <v>64</v>
      </c>
      <c r="G32" s="101" t="s">
        <v>73</v>
      </c>
      <c r="H32" s="101" t="s">
        <v>75</v>
      </c>
      <c r="I32" s="101" t="s">
        <v>82</v>
      </c>
      <c r="J32" s="101" t="s">
        <v>92</v>
      </c>
      <c r="K32" s="101" t="s">
        <v>93</v>
      </c>
      <c r="L32" s="47" t="s">
        <v>3</v>
      </c>
      <c r="M32" s="100" t="s">
        <v>4</v>
      </c>
      <c r="N32" s="47" t="s">
        <v>3</v>
      </c>
      <c r="O32" s="100" t="s">
        <v>4</v>
      </c>
    </row>
    <row r="33" spans="1:15" s="1" customFormat="1" x14ac:dyDescent="0.2">
      <c r="A33" s="21" t="s">
        <v>5</v>
      </c>
      <c r="B33" s="48">
        <v>0</v>
      </c>
      <c r="C33" s="11">
        <v>16419.58827</v>
      </c>
      <c r="D33" s="48">
        <v>0</v>
      </c>
      <c r="E33" s="48">
        <v>0</v>
      </c>
      <c r="F33" s="48">
        <v>170201.55650999999</v>
      </c>
      <c r="G33" s="48">
        <v>10000</v>
      </c>
      <c r="H33" s="48">
        <v>0</v>
      </c>
      <c r="I33" s="48">
        <v>644.04201999999998</v>
      </c>
      <c r="J33" s="11">
        <v>200000</v>
      </c>
      <c r="K33" s="11">
        <v>380845.59852999996</v>
      </c>
      <c r="L33" s="24">
        <v>200000</v>
      </c>
      <c r="M33" s="97">
        <v>0</v>
      </c>
      <c r="N33" s="51">
        <v>364426.01025999995</v>
      </c>
      <c r="O33" s="52">
        <v>22.194588820831616</v>
      </c>
    </row>
    <row r="34" spans="1:15" s="1" customFormat="1" x14ac:dyDescent="0.2">
      <c r="A34" s="21" t="s">
        <v>6</v>
      </c>
      <c r="B34" s="48">
        <v>625.04081999999994</v>
      </c>
      <c r="C34" s="11">
        <v>15935.112750000002</v>
      </c>
      <c r="D34" s="48">
        <v>1100</v>
      </c>
      <c r="E34" s="48">
        <v>0</v>
      </c>
      <c r="F34" s="48">
        <v>1100</v>
      </c>
      <c r="G34" s="48">
        <v>55000</v>
      </c>
      <c r="H34" s="48">
        <v>24000</v>
      </c>
      <c r="I34" s="48">
        <v>12577.666999999999</v>
      </c>
      <c r="J34" s="11">
        <v>26078.125</v>
      </c>
      <c r="K34" s="11">
        <v>119855.792</v>
      </c>
      <c r="L34" s="24">
        <v>25453.084180000002</v>
      </c>
      <c r="M34" s="97">
        <v>40.722275034772935</v>
      </c>
      <c r="N34" s="51">
        <v>103920.67925</v>
      </c>
      <c r="O34" s="52">
        <v>6.5214900503292634</v>
      </c>
    </row>
    <row r="35" spans="1:15" s="1" customFormat="1" x14ac:dyDescent="0.2">
      <c r="A35" s="21" t="s">
        <v>7</v>
      </c>
      <c r="B35" s="29">
        <v>5531.7608300000002</v>
      </c>
      <c r="C35" s="11">
        <v>30700.41849</v>
      </c>
      <c r="D35" s="29">
        <v>3325.2686100000001</v>
      </c>
      <c r="E35" s="29">
        <v>4601.6315700000005</v>
      </c>
      <c r="F35" s="29">
        <v>3106.2460000000001</v>
      </c>
      <c r="G35" s="29">
        <v>3466.5619100000004</v>
      </c>
      <c r="H35" s="29">
        <v>5307.8750499999996</v>
      </c>
      <c r="I35" s="29">
        <v>3107.66869</v>
      </c>
      <c r="J35" s="11">
        <v>3025.5950800000001</v>
      </c>
      <c r="K35" s="11">
        <v>25940.846909999997</v>
      </c>
      <c r="L35" s="24">
        <v>-2506.1657500000001</v>
      </c>
      <c r="M35" s="97">
        <v>-0.45305027224034922</v>
      </c>
      <c r="N35" s="51">
        <v>-4759.5715800000035</v>
      </c>
      <c r="O35" s="52">
        <v>-0.15503279154159844</v>
      </c>
    </row>
    <row r="36" spans="1:15" s="1" customFormat="1" x14ac:dyDescent="0.2">
      <c r="A36" s="21" t="s">
        <v>8</v>
      </c>
      <c r="B36" s="29">
        <v>14719.42497</v>
      </c>
      <c r="C36" s="11">
        <v>95577.731910000002</v>
      </c>
      <c r="D36" s="29">
        <v>14484.555880000002</v>
      </c>
      <c r="E36" s="29">
        <v>11474.013869999999</v>
      </c>
      <c r="F36" s="29">
        <v>11900.35799</v>
      </c>
      <c r="G36" s="29">
        <v>15091.8161</v>
      </c>
      <c r="H36" s="29">
        <v>16364.80927</v>
      </c>
      <c r="I36" s="29">
        <v>12800.52383</v>
      </c>
      <c r="J36" s="11">
        <v>14814.358880000002</v>
      </c>
      <c r="K36" s="11">
        <v>96930.435819999999</v>
      </c>
      <c r="L36" s="24">
        <v>94.933910000001561</v>
      </c>
      <c r="M36" s="97">
        <v>6.4495664873789327E-3</v>
      </c>
      <c r="N36" s="51">
        <v>1352.7039099999965</v>
      </c>
      <c r="O36" s="52">
        <v>1.415291912632699E-2</v>
      </c>
    </row>
    <row r="37" spans="1:15" s="1" customFormat="1" x14ac:dyDescent="0.2">
      <c r="A37" s="21" t="s">
        <v>9</v>
      </c>
      <c r="B37" s="29">
        <v>0</v>
      </c>
      <c r="C37" s="11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11">
        <v>0</v>
      </c>
      <c r="K37" s="11">
        <v>0</v>
      </c>
      <c r="L37" s="24">
        <v>0</v>
      </c>
      <c r="M37" s="97">
        <v>0</v>
      </c>
      <c r="N37" s="51">
        <v>0</v>
      </c>
      <c r="O37" s="52">
        <v>0</v>
      </c>
    </row>
    <row r="38" spans="1:15" s="1" customFormat="1" x14ac:dyDescent="0.2">
      <c r="A38" s="21" t="s">
        <v>10</v>
      </c>
      <c r="B38" s="29">
        <v>0</v>
      </c>
      <c r="C38" s="11">
        <v>35</v>
      </c>
      <c r="D38" s="29">
        <v>0</v>
      </c>
      <c r="E38" s="29">
        <v>0</v>
      </c>
      <c r="F38" s="29">
        <v>0</v>
      </c>
      <c r="G38" s="29">
        <v>20</v>
      </c>
      <c r="H38" s="29">
        <v>0</v>
      </c>
      <c r="I38" s="29">
        <v>0</v>
      </c>
      <c r="J38" s="11">
        <v>0</v>
      </c>
      <c r="K38" s="11">
        <v>20</v>
      </c>
      <c r="L38" s="24">
        <v>0</v>
      </c>
      <c r="M38" s="97">
        <v>0</v>
      </c>
      <c r="N38" s="51">
        <v>-15</v>
      </c>
      <c r="O38" s="52">
        <v>-0.4285714285714286</v>
      </c>
    </row>
    <row r="39" spans="1:15" s="1" customFormat="1" x14ac:dyDescent="0.2">
      <c r="A39" s="21" t="s">
        <v>11</v>
      </c>
      <c r="B39" s="29">
        <v>3561.4749999999999</v>
      </c>
      <c r="C39" s="11">
        <v>160090.6925</v>
      </c>
      <c r="D39" s="29">
        <v>9779.1919499999985</v>
      </c>
      <c r="E39" s="29">
        <v>6655.9003900000007</v>
      </c>
      <c r="F39" s="29">
        <v>2840.6681399999998</v>
      </c>
      <c r="G39" s="29">
        <v>4322.6678499999998</v>
      </c>
      <c r="H39" s="29">
        <v>6195.02513</v>
      </c>
      <c r="I39" s="29">
        <v>13860.240159999999</v>
      </c>
      <c r="J39" s="11">
        <v>5999.6203700000005</v>
      </c>
      <c r="K39" s="11">
        <v>49653.313989999995</v>
      </c>
      <c r="L39" s="24">
        <v>2438.1453700000006</v>
      </c>
      <c r="M39" s="97">
        <v>0.68458865217360798</v>
      </c>
      <c r="N39" s="51">
        <v>-110437.37851000001</v>
      </c>
      <c r="O39" s="52">
        <v>-0.68984259350367916</v>
      </c>
    </row>
    <row r="40" spans="1:15" s="1" customFormat="1" x14ac:dyDescent="0.2">
      <c r="A40" s="21" t="s">
        <v>12</v>
      </c>
      <c r="B40" s="29">
        <v>20044.182940000002</v>
      </c>
      <c r="C40" s="11">
        <v>403551.26441</v>
      </c>
      <c r="D40" s="29">
        <v>25412.080170000001</v>
      </c>
      <c r="E40" s="29">
        <v>58421.481460000003</v>
      </c>
      <c r="F40" s="29">
        <v>40393.776130000006</v>
      </c>
      <c r="G40" s="29">
        <v>31068.918590000001</v>
      </c>
      <c r="H40" s="29">
        <v>29382.08366</v>
      </c>
      <c r="I40" s="29">
        <v>32769.345719999998</v>
      </c>
      <c r="J40" s="11">
        <v>34886.24944</v>
      </c>
      <c r="K40" s="11">
        <v>252333.93517000001</v>
      </c>
      <c r="L40" s="24">
        <v>14842.066499999997</v>
      </c>
      <c r="M40" s="97">
        <v>0.74046752339210076</v>
      </c>
      <c r="N40" s="51">
        <v>-151217.32923999999</v>
      </c>
      <c r="O40" s="52">
        <v>-0.37471652941314093</v>
      </c>
    </row>
    <row r="41" spans="1:15" s="1" customFormat="1" x14ac:dyDescent="0.2">
      <c r="A41" s="21" t="s">
        <v>13</v>
      </c>
      <c r="B41" s="29">
        <v>34581.112860000001</v>
      </c>
      <c r="C41" s="11">
        <v>218558.30013999998</v>
      </c>
      <c r="D41" s="29">
        <v>39743.746829999996</v>
      </c>
      <c r="E41" s="29">
        <v>33052.988839999998</v>
      </c>
      <c r="F41" s="29">
        <v>36819.01526</v>
      </c>
      <c r="G41" s="29">
        <v>37798.618640000001</v>
      </c>
      <c r="H41" s="29">
        <v>41326.53484</v>
      </c>
      <c r="I41" s="29">
        <v>39999.153880000005</v>
      </c>
      <c r="J41" s="11">
        <v>42902.155129999999</v>
      </c>
      <c r="K41" s="11">
        <v>271642.21341999999</v>
      </c>
      <c r="L41" s="24">
        <v>8321.0422699999981</v>
      </c>
      <c r="M41" s="97">
        <v>0.24062390078906204</v>
      </c>
      <c r="N41" s="51">
        <v>53083.913280000008</v>
      </c>
      <c r="O41" s="52">
        <v>0.24288216574706389</v>
      </c>
    </row>
    <row r="42" spans="1:15" s="1" customFormat="1" x14ac:dyDescent="0.2">
      <c r="A42" s="21" t="s">
        <v>14</v>
      </c>
      <c r="B42" s="29">
        <v>5632.18498</v>
      </c>
      <c r="C42" s="11">
        <v>23967.42383</v>
      </c>
      <c r="D42" s="29">
        <v>1636.9023</v>
      </c>
      <c r="E42" s="29">
        <v>1655.8173100000001</v>
      </c>
      <c r="F42" s="29">
        <v>6223.7905000000001</v>
      </c>
      <c r="G42" s="29">
        <v>1633.9428300000002</v>
      </c>
      <c r="H42" s="29">
        <v>5523.3992500000004</v>
      </c>
      <c r="I42" s="29">
        <v>1185.0561699999998</v>
      </c>
      <c r="J42" s="11">
        <v>842.06389999999999</v>
      </c>
      <c r="K42" s="11">
        <v>18700.972259999999</v>
      </c>
      <c r="L42" s="24">
        <v>-4790.1210799999999</v>
      </c>
      <c r="M42" s="97">
        <v>-0.85049072376170431</v>
      </c>
      <c r="N42" s="51">
        <v>-5266.4515700000011</v>
      </c>
      <c r="O42" s="52">
        <v>-0.21973373556351894</v>
      </c>
    </row>
    <row r="43" spans="1:15" s="1" customFormat="1" x14ac:dyDescent="0.2">
      <c r="A43" s="21" t="s">
        <v>15</v>
      </c>
      <c r="B43" s="29">
        <v>42147.191060000005</v>
      </c>
      <c r="C43" s="11">
        <v>267766.74420999998</v>
      </c>
      <c r="D43" s="29">
        <v>33227.458339999997</v>
      </c>
      <c r="E43" s="29">
        <v>32825.007210000003</v>
      </c>
      <c r="F43" s="29">
        <v>37720.025919999993</v>
      </c>
      <c r="G43" s="29">
        <v>38337.053110000001</v>
      </c>
      <c r="H43" s="29">
        <v>42133.638550000003</v>
      </c>
      <c r="I43" s="29">
        <v>35713.551169999992</v>
      </c>
      <c r="J43" s="11">
        <v>34186.881670000002</v>
      </c>
      <c r="K43" s="11">
        <v>254143.61596999998</v>
      </c>
      <c r="L43" s="24">
        <v>-7960.3093900000022</v>
      </c>
      <c r="M43" s="97">
        <v>-0.188869274316949</v>
      </c>
      <c r="N43" s="51">
        <v>-13623.128239999991</v>
      </c>
      <c r="O43" s="52">
        <v>-5.0876849103097976E-2</v>
      </c>
    </row>
    <row r="44" spans="1:15" s="13" customFormat="1" x14ac:dyDescent="0.2">
      <c r="A44" s="18" t="s">
        <v>16</v>
      </c>
      <c r="B44" s="32">
        <v>126842.37346</v>
      </c>
      <c r="C44" s="53">
        <v>1232602.2765099998</v>
      </c>
      <c r="D44" s="32">
        <v>128709.20408</v>
      </c>
      <c r="E44" s="32">
        <v>148686.84065</v>
      </c>
      <c r="F44" s="32">
        <v>310305.43644999998</v>
      </c>
      <c r="G44" s="32">
        <v>196739.57902999996</v>
      </c>
      <c r="H44" s="32">
        <v>170233.36575</v>
      </c>
      <c r="I44" s="32">
        <v>152657.24864000001</v>
      </c>
      <c r="J44" s="12">
        <v>362735.04946999997</v>
      </c>
      <c r="K44" s="12">
        <v>1470066.7240699998</v>
      </c>
      <c r="L44" s="27">
        <v>235892.67600999997</v>
      </c>
      <c r="M44" s="102">
        <v>1.8597308578776257</v>
      </c>
      <c r="N44" s="54">
        <v>237464.44756</v>
      </c>
      <c r="O44" s="55">
        <v>0.19265293605684297</v>
      </c>
    </row>
    <row r="45" spans="1:15" s="1" customFormat="1" x14ac:dyDescent="0.2">
      <c r="B45" s="5"/>
      <c r="C45" s="5"/>
      <c r="D45" s="4"/>
      <c r="E45" s="4"/>
      <c r="F45" s="4"/>
      <c r="G45" s="4"/>
      <c r="H45" s="4"/>
      <c r="I45" s="4"/>
      <c r="J45" s="4"/>
      <c r="K45" s="4"/>
      <c r="M45" s="6"/>
      <c r="N45" s="38"/>
      <c r="O45" s="37"/>
    </row>
    <row r="46" spans="1:15" s="1" customFormat="1" x14ac:dyDescent="0.2">
      <c r="A46" s="1" t="s">
        <v>17</v>
      </c>
      <c r="B46" s="5"/>
      <c r="C46" s="5"/>
      <c r="D46" s="4"/>
      <c r="E46" s="4"/>
      <c r="F46" s="4"/>
      <c r="G46" s="4"/>
      <c r="H46" s="4"/>
      <c r="I46" s="4"/>
      <c r="J46" s="4"/>
      <c r="K46" s="4"/>
      <c r="M46" s="6"/>
      <c r="N46" s="38"/>
      <c r="O46" s="37"/>
    </row>
    <row r="47" spans="1:15" s="1" customFormat="1" x14ac:dyDescent="0.2">
      <c r="A47" s="1" t="s">
        <v>18</v>
      </c>
      <c r="B47" s="5"/>
      <c r="C47" s="5"/>
      <c r="D47" s="4"/>
      <c r="E47" s="4"/>
      <c r="F47" s="4"/>
      <c r="G47" s="4"/>
      <c r="H47" s="4"/>
      <c r="I47" s="4"/>
      <c r="J47" s="4"/>
      <c r="K47" s="4"/>
      <c r="M47" s="7"/>
      <c r="N47" s="38"/>
      <c r="O47" s="37"/>
    </row>
    <row r="48" spans="1:15" s="1" customFormat="1" x14ac:dyDescent="0.2">
      <c r="A48" s="1" t="s">
        <v>19</v>
      </c>
      <c r="B48" s="5"/>
      <c r="C48" s="5"/>
      <c r="D48" s="4"/>
      <c r="E48" s="4"/>
      <c r="F48" s="4"/>
      <c r="G48" s="4"/>
      <c r="H48" s="4"/>
      <c r="I48" s="4"/>
      <c r="J48" s="4"/>
      <c r="K48" s="4"/>
      <c r="M48" s="7"/>
      <c r="N48" s="38"/>
      <c r="O48" s="37"/>
    </row>
    <row r="51" spans="1:15" s="1" customFormat="1" x14ac:dyDescent="0.2">
      <c r="A51" s="149" t="s">
        <v>0</v>
      </c>
      <c r="B51" s="149"/>
      <c r="C51" s="149"/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</row>
    <row r="52" spans="1:15" s="1" customFormat="1" x14ac:dyDescent="0.2">
      <c r="A52" s="149" t="s">
        <v>89</v>
      </c>
      <c r="B52" s="149"/>
      <c r="C52" s="149"/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149"/>
    </row>
    <row r="53" spans="1:15" s="1" customFormat="1" x14ac:dyDescent="0.2">
      <c r="A53" s="149" t="s">
        <v>1</v>
      </c>
      <c r="B53" s="149"/>
      <c r="C53" s="149"/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</row>
    <row r="54" spans="1:15" s="1" customFormat="1" x14ac:dyDescent="0.2">
      <c r="A54" s="99"/>
      <c r="B54" s="99"/>
      <c r="C54" s="99"/>
      <c r="D54" s="17"/>
      <c r="E54" s="17"/>
      <c r="F54" s="17"/>
      <c r="G54" s="17"/>
      <c r="H54" s="17"/>
      <c r="I54" s="17"/>
      <c r="J54" s="17"/>
      <c r="K54" s="17"/>
      <c r="L54" s="99"/>
      <c r="N54" s="38"/>
      <c r="O54" s="37"/>
    </row>
    <row r="55" spans="1:15" s="1" customFormat="1" x14ac:dyDescent="0.2">
      <c r="A55" s="150" t="s">
        <v>2</v>
      </c>
      <c r="B55" s="152" t="s">
        <v>28</v>
      </c>
      <c r="C55" s="152"/>
      <c r="D55" s="158" t="s">
        <v>51</v>
      </c>
      <c r="E55" s="159"/>
      <c r="F55" s="159"/>
      <c r="G55" s="159"/>
      <c r="H55" s="159"/>
      <c r="I55" s="159"/>
      <c r="J55" s="159"/>
      <c r="K55" s="160"/>
      <c r="L55" s="152" t="s">
        <v>94</v>
      </c>
      <c r="M55" s="152"/>
      <c r="N55" s="152" t="s">
        <v>95</v>
      </c>
      <c r="O55" s="152"/>
    </row>
    <row r="56" spans="1:15" s="1" customFormat="1" x14ac:dyDescent="0.2">
      <c r="A56" s="151"/>
      <c r="B56" s="18" t="s">
        <v>90</v>
      </c>
      <c r="C56" s="18" t="s">
        <v>91</v>
      </c>
      <c r="D56" s="101" t="s">
        <v>47</v>
      </c>
      <c r="E56" s="101" t="s">
        <v>59</v>
      </c>
      <c r="F56" s="101" t="s">
        <v>64</v>
      </c>
      <c r="G56" s="101" t="s">
        <v>73</v>
      </c>
      <c r="H56" s="101" t="s">
        <v>75</v>
      </c>
      <c r="I56" s="101" t="s">
        <v>82</v>
      </c>
      <c r="J56" s="101" t="s">
        <v>92</v>
      </c>
      <c r="K56" s="101" t="s">
        <v>93</v>
      </c>
      <c r="L56" s="47" t="s">
        <v>3</v>
      </c>
      <c r="M56" s="100" t="s">
        <v>4</v>
      </c>
      <c r="N56" s="47" t="s">
        <v>3</v>
      </c>
      <c r="O56" s="100" t="s">
        <v>4</v>
      </c>
    </row>
    <row r="57" spans="1:15" s="1" customFormat="1" x14ac:dyDescent="0.2">
      <c r="A57" s="21" t="s">
        <v>5</v>
      </c>
      <c r="B57" s="33">
        <v>8861.7310399999988</v>
      </c>
      <c r="C57" s="11">
        <v>70936.733030000003</v>
      </c>
      <c r="D57" s="33">
        <v>6250.6358399999999</v>
      </c>
      <c r="E57" s="33">
        <v>0</v>
      </c>
      <c r="F57" s="33">
        <v>120</v>
      </c>
      <c r="G57" s="33">
        <v>198.63821999999999</v>
      </c>
      <c r="H57" s="33">
        <v>15741.209199999999</v>
      </c>
      <c r="I57" s="33">
        <v>6847.1584599999996</v>
      </c>
      <c r="J57" s="11">
        <v>6894.7331900000008</v>
      </c>
      <c r="K57" s="11">
        <v>36052.374909999999</v>
      </c>
      <c r="L57" s="24">
        <v>-1966.9978499999979</v>
      </c>
      <c r="M57" s="98">
        <v>-0.22196541974941253</v>
      </c>
      <c r="N57" s="51">
        <v>-34884.358120000004</v>
      </c>
      <c r="O57" s="52">
        <v>-0.4917671935250667</v>
      </c>
    </row>
    <row r="58" spans="1:15" s="1" customFormat="1" x14ac:dyDescent="0.2">
      <c r="A58" s="21" t="s">
        <v>6</v>
      </c>
      <c r="B58" s="33">
        <v>51221.389940000001</v>
      </c>
      <c r="C58" s="11">
        <v>404877.61536000005</v>
      </c>
      <c r="D58" s="33">
        <v>31761.05114</v>
      </c>
      <c r="E58" s="33">
        <v>85560.678280000007</v>
      </c>
      <c r="F58" s="33">
        <v>123320.28664000001</v>
      </c>
      <c r="G58" s="33">
        <v>332859.2635</v>
      </c>
      <c r="H58" s="33">
        <v>27368.860229999998</v>
      </c>
      <c r="I58" s="33">
        <v>200050.06456</v>
      </c>
      <c r="J58" s="11">
        <v>86627.735109999994</v>
      </c>
      <c r="K58" s="11">
        <v>887547.93945999991</v>
      </c>
      <c r="L58" s="24">
        <v>35406.345169999993</v>
      </c>
      <c r="M58" s="97">
        <v>0.69124139761678616</v>
      </c>
      <c r="N58" s="51">
        <v>482670.32409999985</v>
      </c>
      <c r="O58" s="52">
        <v>1.1921388236562049</v>
      </c>
    </row>
    <row r="59" spans="1:15" s="1" customFormat="1" x14ac:dyDescent="0.2">
      <c r="A59" s="21" t="s">
        <v>7</v>
      </c>
      <c r="B59" s="33">
        <v>7681.1188600000014</v>
      </c>
      <c r="C59" s="11">
        <v>91688.838369999998</v>
      </c>
      <c r="D59" s="33">
        <v>23561.524810000003</v>
      </c>
      <c r="E59" s="33">
        <v>11167.73602</v>
      </c>
      <c r="F59" s="33">
        <v>8670.4883900000004</v>
      </c>
      <c r="G59" s="33">
        <v>19409.935710000002</v>
      </c>
      <c r="H59" s="33">
        <v>29009.692799999997</v>
      </c>
      <c r="I59" s="33">
        <v>21011.551879999999</v>
      </c>
      <c r="J59" s="11">
        <v>8961.3091400000012</v>
      </c>
      <c r="K59" s="11">
        <v>121792.23875</v>
      </c>
      <c r="L59" s="24">
        <v>1280.1902799999998</v>
      </c>
      <c r="M59" s="97">
        <v>0.16666716182022467</v>
      </c>
      <c r="N59" s="51">
        <v>30103.400380000006</v>
      </c>
      <c r="O59" s="52">
        <v>0.32832131931392916</v>
      </c>
    </row>
    <row r="60" spans="1:15" s="1" customFormat="1" x14ac:dyDescent="0.2">
      <c r="A60" s="21" t="s">
        <v>8</v>
      </c>
      <c r="B60" s="33">
        <v>40678.63306</v>
      </c>
      <c r="C60" s="11">
        <v>244917.34284000003</v>
      </c>
      <c r="D60" s="33">
        <v>29079.714240000001</v>
      </c>
      <c r="E60" s="33">
        <v>18383.213830000001</v>
      </c>
      <c r="F60" s="33">
        <v>30908.82936</v>
      </c>
      <c r="G60" s="33">
        <v>38770.382749999997</v>
      </c>
      <c r="H60" s="33">
        <v>27323.731079999998</v>
      </c>
      <c r="I60" s="33">
        <v>26101.030010000002</v>
      </c>
      <c r="J60" s="11">
        <v>40638.963409999997</v>
      </c>
      <c r="K60" s="11">
        <v>211205.86467999997</v>
      </c>
      <c r="L60" s="24">
        <v>-39.669650000003458</v>
      </c>
      <c r="M60" s="97">
        <v>-9.7519623979236414E-4</v>
      </c>
      <c r="N60" s="51">
        <v>-33711.478160000057</v>
      </c>
      <c r="O60" s="52">
        <v>-0.1376443079493278</v>
      </c>
    </row>
    <row r="61" spans="1:15" s="1" customFormat="1" x14ac:dyDescent="0.2">
      <c r="A61" s="21" t="s">
        <v>9</v>
      </c>
      <c r="B61" s="33">
        <v>6057.2152800000003</v>
      </c>
      <c r="C61" s="11">
        <v>33075.753920000003</v>
      </c>
      <c r="D61" s="33">
        <v>6521.5892199999998</v>
      </c>
      <c r="E61" s="33">
        <v>3897.8927800000001</v>
      </c>
      <c r="F61" s="33">
        <v>3867.4938499999998</v>
      </c>
      <c r="G61" s="33">
        <v>1584.4970800000001</v>
      </c>
      <c r="H61" s="33">
        <v>1524.61176</v>
      </c>
      <c r="I61" s="33">
        <v>8556.5805099999998</v>
      </c>
      <c r="J61" s="11">
        <v>4177.9874900000004</v>
      </c>
      <c r="K61" s="11">
        <v>30130.652689999999</v>
      </c>
      <c r="L61" s="24">
        <v>-1879.2277899999999</v>
      </c>
      <c r="M61" s="97">
        <v>-0.31024616150014073</v>
      </c>
      <c r="N61" s="51">
        <v>-2945.1012300000039</v>
      </c>
      <c r="O61" s="52">
        <v>-8.9041091463048505E-2</v>
      </c>
    </row>
    <row r="62" spans="1:15" s="1" customFormat="1" x14ac:dyDescent="0.2">
      <c r="A62" s="21" t="s">
        <v>10</v>
      </c>
      <c r="B62" s="33">
        <v>446.71095000000003</v>
      </c>
      <c r="C62" s="11">
        <v>9312.791940000001</v>
      </c>
      <c r="D62" s="33">
        <v>289.27787000000001</v>
      </c>
      <c r="E62" s="33">
        <v>2999.098</v>
      </c>
      <c r="F62" s="33">
        <v>646.27456000000006</v>
      </c>
      <c r="G62" s="33">
        <v>3491.1506900000004</v>
      </c>
      <c r="H62" s="33">
        <v>1681.15534</v>
      </c>
      <c r="I62" s="33">
        <v>496.06508999999994</v>
      </c>
      <c r="J62" s="11">
        <v>481.72864000000004</v>
      </c>
      <c r="K62" s="11">
        <v>10084.750189999999</v>
      </c>
      <c r="L62" s="24">
        <v>35.017690000000016</v>
      </c>
      <c r="M62" s="97">
        <v>7.8390041703701341E-2</v>
      </c>
      <c r="N62" s="51">
        <v>771.95824999999786</v>
      </c>
      <c r="O62" s="52">
        <v>8.2892247026834953E-2</v>
      </c>
    </row>
    <row r="63" spans="1:15" s="1" customFormat="1" x14ac:dyDescent="0.2">
      <c r="A63" s="21" t="s">
        <v>11</v>
      </c>
      <c r="B63" s="33">
        <v>863882.30105999997</v>
      </c>
      <c r="C63" s="11">
        <v>5915136.707080001</v>
      </c>
      <c r="D63" s="33">
        <v>982135.88579999993</v>
      </c>
      <c r="E63" s="33">
        <v>847117.99894000008</v>
      </c>
      <c r="F63" s="33">
        <v>914410.60697000008</v>
      </c>
      <c r="G63" s="33">
        <v>876076.63881999988</v>
      </c>
      <c r="H63" s="33">
        <v>882595.20094000001</v>
      </c>
      <c r="I63" s="33">
        <v>863452.25734000001</v>
      </c>
      <c r="J63" s="11">
        <v>838887.76824999996</v>
      </c>
      <c r="K63" s="11">
        <v>6204676.3570600003</v>
      </c>
      <c r="L63" s="24">
        <v>-24994.532810000004</v>
      </c>
      <c r="M63" s="97">
        <v>-2.8932798807582039E-2</v>
      </c>
      <c r="N63" s="51">
        <v>289539.64997999929</v>
      </c>
      <c r="O63" s="52">
        <v>4.8948936316795644E-2</v>
      </c>
    </row>
    <row r="64" spans="1:15" s="1" customFormat="1" x14ac:dyDescent="0.2">
      <c r="A64" s="21" t="s">
        <v>12</v>
      </c>
      <c r="B64" s="33">
        <v>247638.48912000001</v>
      </c>
      <c r="C64" s="11">
        <v>1479099.24756</v>
      </c>
      <c r="D64" s="33">
        <v>254937.59549000001</v>
      </c>
      <c r="E64" s="33">
        <v>264778.93994999997</v>
      </c>
      <c r="F64" s="33">
        <v>301565.54580999998</v>
      </c>
      <c r="G64" s="33">
        <v>272802.41628999996</v>
      </c>
      <c r="H64" s="33">
        <v>368334.59992000001</v>
      </c>
      <c r="I64" s="33">
        <v>246967.70615000001</v>
      </c>
      <c r="J64" s="11">
        <v>144170.86194</v>
      </c>
      <c r="K64" s="11">
        <v>1853557.6655499998</v>
      </c>
      <c r="L64" s="24">
        <v>-103467.62718000001</v>
      </c>
      <c r="M64" s="97">
        <v>-0.41781722844328106</v>
      </c>
      <c r="N64" s="51">
        <v>374458.41798999975</v>
      </c>
      <c r="O64" s="52">
        <v>0.25316652591617905</v>
      </c>
    </row>
    <row r="65" spans="1:15" s="1" customFormat="1" x14ac:dyDescent="0.2">
      <c r="A65" s="21" t="s">
        <v>13</v>
      </c>
      <c r="B65" s="33">
        <v>189901.65065</v>
      </c>
      <c r="C65" s="11">
        <v>1282414.4169699999</v>
      </c>
      <c r="D65" s="33">
        <v>160196.48867000002</v>
      </c>
      <c r="E65" s="33">
        <v>143016.31303999998</v>
      </c>
      <c r="F65" s="33">
        <v>154457.83161000002</v>
      </c>
      <c r="G65" s="33">
        <v>175767.07329</v>
      </c>
      <c r="H65" s="33">
        <v>191310.20953999998</v>
      </c>
      <c r="I65" s="33">
        <v>141712.93171</v>
      </c>
      <c r="J65" s="11">
        <v>155714.44208999997</v>
      </c>
      <c r="K65" s="11">
        <v>1122175.2899499999</v>
      </c>
      <c r="L65" s="24">
        <v>-34187.208560000028</v>
      </c>
      <c r="M65" s="97">
        <v>-0.18002586308746249</v>
      </c>
      <c r="N65" s="51">
        <v>-160239.12702000001</v>
      </c>
      <c r="O65" s="52">
        <v>-0.12495112726399471</v>
      </c>
    </row>
    <row r="66" spans="1:15" s="1" customFormat="1" x14ac:dyDescent="0.2">
      <c r="A66" s="21" t="s">
        <v>14</v>
      </c>
      <c r="B66" s="33">
        <v>184595.37990999999</v>
      </c>
      <c r="C66" s="11">
        <v>1753615.8977599998</v>
      </c>
      <c r="D66" s="33">
        <v>238205.77521000002</v>
      </c>
      <c r="E66" s="33">
        <v>135814.86233999999</v>
      </c>
      <c r="F66" s="33">
        <v>223215.58754000001</v>
      </c>
      <c r="G66" s="33">
        <v>198689.93964000003</v>
      </c>
      <c r="H66" s="33">
        <v>161380.73656999998</v>
      </c>
      <c r="I66" s="33">
        <v>224294.13337999998</v>
      </c>
      <c r="J66" s="11">
        <v>204609.38229000001</v>
      </c>
      <c r="K66" s="11">
        <v>1386210.4169699999</v>
      </c>
      <c r="L66" s="24">
        <v>20014.00238000002</v>
      </c>
      <c r="M66" s="97">
        <v>0.10842092792223679</v>
      </c>
      <c r="N66" s="51">
        <v>-367405.48078999994</v>
      </c>
      <c r="O66" s="52">
        <v>-0.20951308736383456</v>
      </c>
    </row>
    <row r="67" spans="1:15" s="1" customFormat="1" x14ac:dyDescent="0.2">
      <c r="A67" s="21" t="s">
        <v>15</v>
      </c>
      <c r="B67" s="33">
        <v>210049.54712999999</v>
      </c>
      <c r="C67" s="11">
        <v>1463330.73902</v>
      </c>
      <c r="D67" s="33">
        <v>175610.16793999998</v>
      </c>
      <c r="E67" s="33">
        <v>174570.99188999998</v>
      </c>
      <c r="F67" s="33">
        <v>229502.17807999998</v>
      </c>
      <c r="G67" s="33">
        <v>208713.16016</v>
      </c>
      <c r="H67" s="33">
        <v>240875.13107999999</v>
      </c>
      <c r="I67" s="33">
        <v>214540.01078999997</v>
      </c>
      <c r="J67" s="11">
        <v>210573.12044</v>
      </c>
      <c r="K67" s="11">
        <v>1454384.7603799999</v>
      </c>
      <c r="L67" s="24">
        <v>523.57331000000704</v>
      </c>
      <c r="M67" s="97">
        <v>2.492618132977853E-3</v>
      </c>
      <c r="N67" s="51">
        <v>-8945.978640000103</v>
      </c>
      <c r="O67" s="52">
        <v>-6.1134358771082198E-3</v>
      </c>
    </row>
    <row r="68" spans="1:15" s="13" customFormat="1" x14ac:dyDescent="0.2">
      <c r="A68" s="18" t="s">
        <v>16</v>
      </c>
      <c r="B68" s="32">
        <v>1811014.1669999999</v>
      </c>
      <c r="C68" s="53">
        <v>12748406.083849998</v>
      </c>
      <c r="D68" s="32">
        <v>1908549.7062300001</v>
      </c>
      <c r="E68" s="32">
        <v>1687307.7250699999</v>
      </c>
      <c r="F68" s="32">
        <v>1990685.1228100001</v>
      </c>
      <c r="G68" s="32">
        <v>2128363.0961500001</v>
      </c>
      <c r="H68" s="32">
        <v>1947145.1384599998</v>
      </c>
      <c r="I68" s="32">
        <v>1954029.4898799998</v>
      </c>
      <c r="J68" s="12">
        <v>1701738.03199</v>
      </c>
      <c r="K68" s="12">
        <v>13317818.310589999</v>
      </c>
      <c r="L68" s="27">
        <v>-109276.13500999985</v>
      </c>
      <c r="M68" s="102">
        <v>-6.0339746094321911E-2</v>
      </c>
      <c r="N68" s="54">
        <v>569412.22674000077</v>
      </c>
      <c r="O68" s="55">
        <v>4.4665366242243154E-2</v>
      </c>
    </row>
    <row r="69" spans="1:15" s="1" customFormat="1" x14ac:dyDescent="0.2">
      <c r="B69" s="5"/>
      <c r="C69" s="5"/>
      <c r="D69" s="5"/>
      <c r="E69" s="4"/>
      <c r="F69" s="4"/>
      <c r="G69" s="4"/>
      <c r="H69" s="4"/>
      <c r="I69" s="4"/>
      <c r="J69" s="4"/>
      <c r="K69" s="4"/>
      <c r="N69" s="38"/>
      <c r="O69" s="37"/>
    </row>
    <row r="70" spans="1:15" s="1" customFormat="1" x14ac:dyDescent="0.2">
      <c r="A70" s="1" t="s">
        <v>17</v>
      </c>
      <c r="B70" s="5"/>
      <c r="C70" s="5"/>
      <c r="D70" s="4"/>
      <c r="E70" s="4"/>
      <c r="F70" s="4"/>
      <c r="G70" s="4"/>
      <c r="H70" s="4"/>
      <c r="I70" s="4"/>
      <c r="J70" s="4"/>
      <c r="K70" s="4"/>
      <c r="N70" s="38"/>
      <c r="O70" s="37"/>
    </row>
    <row r="71" spans="1:15" s="1" customFormat="1" x14ac:dyDescent="0.2">
      <c r="A71" s="1" t="s">
        <v>18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</row>
    <row r="72" spans="1:15" s="1" customFormat="1" x14ac:dyDescent="0.2">
      <c r="A72" s="1" t="s">
        <v>19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</row>
    <row r="73" spans="1:15" s="1" customFormat="1" x14ac:dyDescent="0.2">
      <c r="B73" s="5"/>
      <c r="C73" s="5"/>
      <c r="D73" s="4"/>
      <c r="E73" s="4"/>
      <c r="F73" s="4"/>
      <c r="G73" s="4"/>
      <c r="H73" s="4"/>
      <c r="I73" s="4"/>
      <c r="J73" s="4"/>
      <c r="K73" s="4"/>
      <c r="N73" s="38"/>
      <c r="O73" s="37"/>
    </row>
    <row r="76" spans="1:15" s="1" customFormat="1" x14ac:dyDescent="0.2">
      <c r="A76" s="149" t="s">
        <v>0</v>
      </c>
      <c r="B76" s="149"/>
      <c r="C76" s="149"/>
      <c r="D76" s="149"/>
      <c r="E76" s="149"/>
      <c r="F76" s="149"/>
      <c r="G76" s="149"/>
      <c r="H76" s="149"/>
      <c r="I76" s="149"/>
      <c r="J76" s="149"/>
      <c r="K76" s="149"/>
      <c r="L76" s="149"/>
      <c r="M76" s="149"/>
      <c r="N76" s="149"/>
      <c r="O76" s="149"/>
    </row>
    <row r="77" spans="1:15" s="1" customFormat="1" x14ac:dyDescent="0.2">
      <c r="A77" s="149" t="s">
        <v>89</v>
      </c>
      <c r="B77" s="149"/>
      <c r="C77" s="149"/>
      <c r="D77" s="149"/>
      <c r="E77" s="149"/>
      <c r="F77" s="149"/>
      <c r="G77" s="149"/>
      <c r="H77" s="149"/>
      <c r="I77" s="149"/>
      <c r="J77" s="149"/>
      <c r="K77" s="149"/>
      <c r="L77" s="149"/>
      <c r="M77" s="149"/>
      <c r="N77" s="149"/>
      <c r="O77" s="149"/>
    </row>
    <row r="78" spans="1:15" s="1" customFormat="1" x14ac:dyDescent="0.2">
      <c r="A78" s="149" t="s">
        <v>1</v>
      </c>
      <c r="B78" s="149"/>
      <c r="C78" s="149"/>
      <c r="D78" s="149"/>
      <c r="E78" s="149"/>
      <c r="F78" s="149"/>
      <c r="G78" s="149"/>
      <c r="H78" s="149"/>
      <c r="I78" s="149"/>
      <c r="J78" s="149"/>
      <c r="K78" s="149"/>
      <c r="L78" s="149"/>
      <c r="M78" s="149"/>
      <c r="N78" s="149"/>
      <c r="O78" s="149"/>
    </row>
    <row r="79" spans="1:15" s="1" customFormat="1" x14ac:dyDescent="0.2">
      <c r="A79" s="99"/>
      <c r="B79" s="99"/>
      <c r="C79" s="99"/>
      <c r="D79" s="17"/>
      <c r="E79" s="17"/>
      <c r="F79" s="17"/>
      <c r="G79" s="17"/>
      <c r="H79" s="17"/>
      <c r="I79" s="17"/>
      <c r="J79" s="17"/>
      <c r="K79" s="17"/>
      <c r="L79" s="99"/>
      <c r="N79" s="38"/>
      <c r="O79" s="37"/>
    </row>
    <row r="80" spans="1:15" s="1" customFormat="1" x14ac:dyDescent="0.2">
      <c r="A80" s="150" t="s">
        <v>2</v>
      </c>
      <c r="B80" s="152" t="s">
        <v>29</v>
      </c>
      <c r="C80" s="152"/>
      <c r="D80" s="158" t="s">
        <v>52</v>
      </c>
      <c r="E80" s="159"/>
      <c r="F80" s="159"/>
      <c r="G80" s="159"/>
      <c r="H80" s="159"/>
      <c r="I80" s="159"/>
      <c r="J80" s="159"/>
      <c r="K80" s="160"/>
      <c r="L80" s="152" t="s">
        <v>94</v>
      </c>
      <c r="M80" s="152"/>
      <c r="N80" s="152" t="s">
        <v>95</v>
      </c>
      <c r="O80" s="152"/>
    </row>
    <row r="81" spans="1:15" s="1" customFormat="1" x14ac:dyDescent="0.2">
      <c r="A81" s="151"/>
      <c r="B81" s="18" t="s">
        <v>90</v>
      </c>
      <c r="C81" s="18" t="s">
        <v>91</v>
      </c>
      <c r="D81" s="101" t="s">
        <v>47</v>
      </c>
      <c r="E81" s="101" t="s">
        <v>59</v>
      </c>
      <c r="F81" s="101" t="s">
        <v>64</v>
      </c>
      <c r="G81" s="101" t="s">
        <v>73</v>
      </c>
      <c r="H81" s="101" t="s">
        <v>75</v>
      </c>
      <c r="I81" s="101" t="s">
        <v>82</v>
      </c>
      <c r="J81" s="101" t="s">
        <v>92</v>
      </c>
      <c r="K81" s="101" t="s">
        <v>93</v>
      </c>
      <c r="L81" s="47" t="s">
        <v>3</v>
      </c>
      <c r="M81" s="100" t="s">
        <v>4</v>
      </c>
      <c r="N81" s="47" t="s">
        <v>3</v>
      </c>
      <c r="O81" s="100" t="s">
        <v>4</v>
      </c>
    </row>
    <row r="82" spans="1:15" s="1" customFormat="1" x14ac:dyDescent="0.2">
      <c r="A82" s="21" t="s">
        <v>5</v>
      </c>
      <c r="B82" s="36">
        <v>0</v>
      </c>
      <c r="C82" s="11">
        <v>732</v>
      </c>
      <c r="D82" s="36">
        <v>0</v>
      </c>
      <c r="E82" s="36">
        <v>0</v>
      </c>
      <c r="F82" s="36">
        <v>120</v>
      </c>
      <c r="G82" s="36">
        <v>0</v>
      </c>
      <c r="H82" s="36">
        <v>0</v>
      </c>
      <c r="I82" s="36">
        <v>76</v>
      </c>
      <c r="J82" s="11">
        <v>75</v>
      </c>
      <c r="K82" s="11">
        <v>271</v>
      </c>
      <c r="L82" s="24">
        <v>75</v>
      </c>
      <c r="M82" s="97">
        <v>0</v>
      </c>
      <c r="N82" s="51">
        <v>-461</v>
      </c>
      <c r="O82" s="52">
        <v>-0.6297814207650273</v>
      </c>
    </row>
    <row r="83" spans="1:15" s="1" customFormat="1" x14ac:dyDescent="0.2">
      <c r="A83" s="21" t="s">
        <v>6</v>
      </c>
      <c r="B83" s="36">
        <v>24858.073899999999</v>
      </c>
      <c r="C83" s="11">
        <v>225290.59904</v>
      </c>
      <c r="D83" s="36">
        <v>19971.361809999999</v>
      </c>
      <c r="E83" s="36">
        <v>61851.387900000002</v>
      </c>
      <c r="F83" s="36">
        <v>61686.0959</v>
      </c>
      <c r="G83" s="36">
        <v>192356.77786999999</v>
      </c>
      <c r="H83" s="36">
        <v>14187.5978</v>
      </c>
      <c r="I83" s="36">
        <v>50162.070850000004</v>
      </c>
      <c r="J83" s="11">
        <v>53976.002</v>
      </c>
      <c r="K83" s="11">
        <v>454191.29412999999</v>
      </c>
      <c r="L83" s="24">
        <v>29117.928100000001</v>
      </c>
      <c r="M83" s="97">
        <v>1.171367026147589</v>
      </c>
      <c r="N83" s="51">
        <v>228900.69508999999</v>
      </c>
      <c r="O83" s="52">
        <v>1.0160241752890853</v>
      </c>
    </row>
    <row r="84" spans="1:15" s="1" customFormat="1" x14ac:dyDescent="0.2">
      <c r="A84" s="21" t="s">
        <v>7</v>
      </c>
      <c r="B84" s="36">
        <v>4604.4255500000008</v>
      </c>
      <c r="C84" s="11">
        <v>71482.776509999996</v>
      </c>
      <c r="D84" s="36">
        <v>10597.297</v>
      </c>
      <c r="E84" s="36">
        <v>8243.8582299999998</v>
      </c>
      <c r="F84" s="36">
        <v>5521.499890000001</v>
      </c>
      <c r="G84" s="36">
        <v>5776.4025799999999</v>
      </c>
      <c r="H84" s="36">
        <v>11619.493229999998</v>
      </c>
      <c r="I84" s="36">
        <v>7284.6528099999996</v>
      </c>
      <c r="J84" s="11">
        <v>6114.1842400000005</v>
      </c>
      <c r="K84" s="11">
        <v>55157.387980000007</v>
      </c>
      <c r="L84" s="24">
        <v>1509.7586899999997</v>
      </c>
      <c r="M84" s="97">
        <v>0.32789295290049791</v>
      </c>
      <c r="N84" s="51">
        <v>-16325.388529999989</v>
      </c>
      <c r="O84" s="52">
        <v>-0.22838212681506809</v>
      </c>
    </row>
    <row r="85" spans="1:15" s="1" customFormat="1" x14ac:dyDescent="0.2">
      <c r="A85" s="21" t="s">
        <v>8</v>
      </c>
      <c r="B85" s="36">
        <v>25511.85555</v>
      </c>
      <c r="C85" s="11">
        <v>159482.12646000003</v>
      </c>
      <c r="D85" s="36">
        <v>22158.685730000001</v>
      </c>
      <c r="E85" s="36">
        <v>12940.062960000001</v>
      </c>
      <c r="F85" s="36">
        <v>20342.13709</v>
      </c>
      <c r="G85" s="36">
        <v>26863.0537</v>
      </c>
      <c r="H85" s="36">
        <v>20570.73129</v>
      </c>
      <c r="I85" s="36">
        <v>16648.400300000001</v>
      </c>
      <c r="J85" s="11">
        <v>26671.326149999997</v>
      </c>
      <c r="K85" s="11">
        <v>146194.39722000001</v>
      </c>
      <c r="L85" s="24">
        <v>1159.4705999999969</v>
      </c>
      <c r="M85" s="97">
        <v>4.5448305307608239E-2</v>
      </c>
      <c r="N85" s="51">
        <v>-13287.729240000015</v>
      </c>
      <c r="O85" s="52">
        <v>-8.3317983870328738E-2</v>
      </c>
    </row>
    <row r="86" spans="1:15" s="1" customFormat="1" x14ac:dyDescent="0.2">
      <c r="A86" s="21" t="s">
        <v>9</v>
      </c>
      <c r="B86" s="36">
        <v>3073.35095</v>
      </c>
      <c r="C86" s="11">
        <v>19379.210220000001</v>
      </c>
      <c r="D86" s="36">
        <v>4512.7725399999999</v>
      </c>
      <c r="E86" s="36">
        <v>1468.16931</v>
      </c>
      <c r="F86" s="36">
        <v>1843.0989099999999</v>
      </c>
      <c r="G86" s="36">
        <v>1584.4970800000001</v>
      </c>
      <c r="H86" s="36">
        <v>1324.61176</v>
      </c>
      <c r="I86" s="36">
        <v>8206.5805099999998</v>
      </c>
      <c r="J86" s="11">
        <v>3256.9874900000004</v>
      </c>
      <c r="K86" s="11">
        <v>22196.7176</v>
      </c>
      <c r="L86" s="24">
        <v>183.63654000000042</v>
      </c>
      <c r="M86" s="97">
        <v>5.9751243182950109E-2</v>
      </c>
      <c r="N86" s="51">
        <v>2817.5073799999991</v>
      </c>
      <c r="O86" s="52">
        <v>0.14538814265465971</v>
      </c>
    </row>
    <row r="87" spans="1:15" s="1" customFormat="1" x14ac:dyDescent="0.2">
      <c r="A87" s="21" t="s">
        <v>10</v>
      </c>
      <c r="B87" s="36">
        <v>446.71095000000003</v>
      </c>
      <c r="C87" s="11">
        <v>2150.7227899999998</v>
      </c>
      <c r="D87" s="36">
        <v>256.41462999999999</v>
      </c>
      <c r="E87" s="36">
        <v>2854.0680000000002</v>
      </c>
      <c r="F87" s="36">
        <v>146.24456000000001</v>
      </c>
      <c r="G87" s="36">
        <v>334.78651000000002</v>
      </c>
      <c r="H87" s="36">
        <v>1581.1253400000001</v>
      </c>
      <c r="I87" s="36">
        <v>345.97500000000002</v>
      </c>
      <c r="J87" s="11">
        <v>150.2756</v>
      </c>
      <c r="K87" s="11">
        <v>5668.8896400000003</v>
      </c>
      <c r="L87" s="24">
        <v>-296.43535000000003</v>
      </c>
      <c r="M87" s="97">
        <v>-0.66359544130270365</v>
      </c>
      <c r="N87" s="51">
        <v>3518.1668500000005</v>
      </c>
      <c r="O87" s="52">
        <v>1.635806746624004</v>
      </c>
    </row>
    <row r="88" spans="1:15" s="1" customFormat="1" x14ac:dyDescent="0.2">
      <c r="A88" s="21" t="s">
        <v>11</v>
      </c>
      <c r="B88" s="36">
        <v>478111.53625</v>
      </c>
      <c r="C88" s="11">
        <v>3113714.7799500003</v>
      </c>
      <c r="D88" s="36">
        <v>388443.33767999994</v>
      </c>
      <c r="E88" s="36">
        <v>381914.48719000001</v>
      </c>
      <c r="F88" s="36">
        <v>417105.94988999999</v>
      </c>
      <c r="G88" s="36">
        <v>374274.19466999994</v>
      </c>
      <c r="H88" s="36">
        <v>429610.61657000001</v>
      </c>
      <c r="I88" s="36">
        <v>420873.29768000002</v>
      </c>
      <c r="J88" s="11">
        <v>383380.08349000005</v>
      </c>
      <c r="K88" s="11">
        <v>2795601.9671700001</v>
      </c>
      <c r="L88" s="24">
        <v>-94731.452759999956</v>
      </c>
      <c r="M88" s="97">
        <v>-0.19813672245395431</v>
      </c>
      <c r="N88" s="51">
        <v>-318112.81278000027</v>
      </c>
      <c r="O88" s="52">
        <v>-0.10216504569667373</v>
      </c>
    </row>
    <row r="89" spans="1:15" s="1" customFormat="1" x14ac:dyDescent="0.2">
      <c r="A89" s="21" t="s">
        <v>12</v>
      </c>
      <c r="B89" s="36">
        <v>50461.100429999999</v>
      </c>
      <c r="C89" s="11">
        <v>388372.647</v>
      </c>
      <c r="D89" s="36">
        <v>51549.59474</v>
      </c>
      <c r="E89" s="36">
        <v>64772.371719999996</v>
      </c>
      <c r="F89" s="36">
        <v>68256.231750000006</v>
      </c>
      <c r="G89" s="36">
        <v>70684.601809999993</v>
      </c>
      <c r="H89" s="36">
        <v>91666.663690000001</v>
      </c>
      <c r="I89" s="36">
        <v>50412.314659999996</v>
      </c>
      <c r="J89" s="11">
        <v>48278.215760000006</v>
      </c>
      <c r="K89" s="11">
        <v>445619.99412999995</v>
      </c>
      <c r="L89" s="24">
        <v>-2182.8846699999922</v>
      </c>
      <c r="M89" s="97">
        <v>-4.3258760736462842E-2</v>
      </c>
      <c r="N89" s="51">
        <v>57247.347129999951</v>
      </c>
      <c r="O89" s="52">
        <v>0.14740313864070842</v>
      </c>
    </row>
    <row r="90" spans="1:15" s="1" customFormat="1" x14ac:dyDescent="0.2">
      <c r="A90" s="21" t="s">
        <v>13</v>
      </c>
      <c r="B90" s="36">
        <v>132355.01071</v>
      </c>
      <c r="C90" s="11">
        <v>836238.64075000002</v>
      </c>
      <c r="D90" s="36">
        <v>104813.46946000001</v>
      </c>
      <c r="E90" s="36">
        <v>94849.172739999995</v>
      </c>
      <c r="F90" s="36">
        <v>106513.88115</v>
      </c>
      <c r="G90" s="36">
        <v>121438.17296</v>
      </c>
      <c r="H90" s="36">
        <v>110544.58172</v>
      </c>
      <c r="I90" s="36">
        <v>100138.69795</v>
      </c>
      <c r="J90" s="11">
        <v>116649.27295999999</v>
      </c>
      <c r="K90" s="11">
        <v>754947.24894000008</v>
      </c>
      <c r="L90" s="24">
        <v>-15705.737750000015</v>
      </c>
      <c r="M90" s="97">
        <v>-0.11866371862877556</v>
      </c>
      <c r="N90" s="51">
        <v>-81291.391809999943</v>
      </c>
      <c r="O90" s="52">
        <v>-9.721075760992326E-2</v>
      </c>
    </row>
    <row r="91" spans="1:15" s="1" customFormat="1" x14ac:dyDescent="0.2">
      <c r="A91" s="21" t="s">
        <v>14</v>
      </c>
      <c r="B91" s="36">
        <v>146638.462</v>
      </c>
      <c r="C91" s="11">
        <v>1153613.80318</v>
      </c>
      <c r="D91" s="36">
        <v>200077.08683000001</v>
      </c>
      <c r="E91" s="36">
        <v>82414.4755</v>
      </c>
      <c r="F91" s="36">
        <v>153307.14159000001</v>
      </c>
      <c r="G91" s="36">
        <v>135291.01383000001</v>
      </c>
      <c r="H91" s="36">
        <v>112835.09065000001</v>
      </c>
      <c r="I91" s="36">
        <v>150197.48209999999</v>
      </c>
      <c r="J91" s="11">
        <v>135627.66299000001</v>
      </c>
      <c r="K91" s="11">
        <v>969749.9534900001</v>
      </c>
      <c r="L91" s="24">
        <v>-11010.799009999988</v>
      </c>
      <c r="M91" s="97">
        <v>-7.5088069390689571E-2</v>
      </c>
      <c r="N91" s="51">
        <v>-183863.84968999994</v>
      </c>
      <c r="O91" s="52">
        <v>-0.15938076432786186</v>
      </c>
    </row>
    <row r="92" spans="1:15" s="1" customFormat="1" x14ac:dyDescent="0.2">
      <c r="A92" s="21" t="s">
        <v>15</v>
      </c>
      <c r="B92" s="36">
        <v>127249.70943999999</v>
      </c>
      <c r="C92" s="11">
        <v>852324.35119000007</v>
      </c>
      <c r="D92" s="36">
        <v>98988.594120000009</v>
      </c>
      <c r="E92" s="36">
        <v>98933.936849999998</v>
      </c>
      <c r="F92" s="36">
        <v>127375.75202</v>
      </c>
      <c r="G92" s="36">
        <v>120634.21059</v>
      </c>
      <c r="H92" s="36">
        <v>122172.23073000001</v>
      </c>
      <c r="I92" s="36">
        <v>117942.26791999998</v>
      </c>
      <c r="J92" s="11">
        <v>116755.19347</v>
      </c>
      <c r="K92" s="11">
        <v>802802.18570000003</v>
      </c>
      <c r="L92" s="24">
        <v>-10494.515969999993</v>
      </c>
      <c r="M92" s="97">
        <v>-8.2471826585571173E-2</v>
      </c>
      <c r="N92" s="51">
        <v>-49522.165490000043</v>
      </c>
      <c r="O92" s="52">
        <v>-5.8102488120699736E-2</v>
      </c>
    </row>
    <row r="93" spans="1:15" s="13" customFormat="1" x14ac:dyDescent="0.2">
      <c r="A93" s="18" t="s">
        <v>16</v>
      </c>
      <c r="B93" s="16">
        <v>993310.23573000007</v>
      </c>
      <c r="C93" s="53">
        <v>6822781.6570900008</v>
      </c>
      <c r="D93" s="16">
        <v>901368.61453999998</v>
      </c>
      <c r="E93" s="16">
        <v>810241.99040000013</v>
      </c>
      <c r="F93" s="16">
        <v>962218.03275000001</v>
      </c>
      <c r="G93" s="16">
        <v>1049237.7116</v>
      </c>
      <c r="H93" s="16">
        <v>916112.74278000009</v>
      </c>
      <c r="I93" s="16">
        <v>922287.73978000006</v>
      </c>
      <c r="J93" s="12">
        <v>890934.20415000012</v>
      </c>
      <c r="K93" s="12">
        <v>6452401.0360000003</v>
      </c>
      <c r="L93" s="27">
        <v>-102376.03157999995</v>
      </c>
      <c r="M93" s="102">
        <v>-0.10306551558362043</v>
      </c>
      <c r="N93" s="54">
        <v>-370380.6210900005</v>
      </c>
      <c r="O93" s="55">
        <v>-5.4285867510521002E-2</v>
      </c>
    </row>
    <row r="94" spans="1:15" s="1" customFormat="1" x14ac:dyDescent="0.2">
      <c r="B94" s="5"/>
      <c r="C94" s="5"/>
      <c r="D94" s="4"/>
      <c r="E94" s="4"/>
      <c r="F94" s="4"/>
      <c r="G94" s="4"/>
      <c r="H94" s="4"/>
      <c r="I94" s="4"/>
      <c r="J94" s="4"/>
      <c r="K94" s="4"/>
      <c r="L94" s="8"/>
      <c r="N94" s="38"/>
      <c r="O94" s="37"/>
    </row>
    <row r="95" spans="1:15" s="1" customFormat="1" x14ac:dyDescent="0.2">
      <c r="A95" s="1" t="s">
        <v>17</v>
      </c>
      <c r="B95" s="5"/>
      <c r="C95" s="5"/>
      <c r="D95" s="4"/>
      <c r="E95" s="4"/>
      <c r="F95" s="4"/>
      <c r="G95" s="4"/>
      <c r="H95" s="4"/>
      <c r="I95" s="4"/>
      <c r="J95" s="4"/>
      <c r="K95" s="4"/>
      <c r="N95" s="38"/>
      <c r="O95" s="37"/>
    </row>
    <row r="96" spans="1:15" s="1" customFormat="1" x14ac:dyDescent="0.2">
      <c r="A96" s="1" t="s">
        <v>18</v>
      </c>
      <c r="B96" s="5"/>
      <c r="C96" s="5"/>
      <c r="D96" s="4"/>
      <c r="E96" s="4"/>
      <c r="F96" s="4"/>
      <c r="G96" s="4"/>
      <c r="H96" s="4"/>
      <c r="I96" s="4"/>
      <c r="J96" s="4"/>
      <c r="K96" s="4"/>
      <c r="N96" s="38"/>
      <c r="O96" s="37"/>
    </row>
    <row r="97" spans="1:16" s="1" customFormat="1" x14ac:dyDescent="0.2">
      <c r="A97" s="1" t="s">
        <v>19</v>
      </c>
      <c r="B97" s="5"/>
      <c r="C97" s="5"/>
      <c r="D97" s="4"/>
      <c r="E97" s="4"/>
      <c r="F97" s="4"/>
      <c r="G97" s="4"/>
      <c r="H97" s="4"/>
      <c r="I97" s="4"/>
      <c r="J97" s="4"/>
      <c r="K97" s="4"/>
      <c r="N97" s="38"/>
      <c r="O97" s="37"/>
    </row>
    <row r="100" spans="1:16" s="1" customFormat="1" x14ac:dyDescent="0.2">
      <c r="A100" s="149" t="s">
        <v>0</v>
      </c>
      <c r="B100" s="149"/>
      <c r="C100" s="149"/>
      <c r="D100" s="149"/>
      <c r="E100" s="149"/>
      <c r="F100" s="149"/>
      <c r="G100" s="149"/>
      <c r="H100" s="149"/>
      <c r="I100" s="149"/>
      <c r="J100" s="149"/>
      <c r="K100" s="149"/>
      <c r="L100" s="149"/>
      <c r="M100" s="149"/>
      <c r="N100" s="149"/>
      <c r="O100" s="149"/>
    </row>
    <row r="101" spans="1:16" s="1" customFormat="1" x14ac:dyDescent="0.2">
      <c r="A101" s="149" t="s">
        <v>89</v>
      </c>
      <c r="B101" s="149"/>
      <c r="C101" s="149"/>
      <c r="D101" s="149"/>
      <c r="E101" s="149"/>
      <c r="F101" s="149"/>
      <c r="G101" s="149"/>
      <c r="H101" s="149"/>
      <c r="I101" s="149"/>
      <c r="J101" s="149"/>
      <c r="K101" s="149"/>
      <c r="L101" s="149"/>
      <c r="M101" s="149"/>
      <c r="N101" s="149"/>
      <c r="O101" s="149"/>
    </row>
    <row r="102" spans="1:16" s="1" customFormat="1" x14ac:dyDescent="0.2">
      <c r="A102" s="149" t="s">
        <v>1</v>
      </c>
      <c r="B102" s="149"/>
      <c r="C102" s="149"/>
      <c r="D102" s="149"/>
      <c r="E102" s="149"/>
      <c r="F102" s="149"/>
      <c r="G102" s="149"/>
      <c r="H102" s="149"/>
      <c r="I102" s="149"/>
      <c r="J102" s="149"/>
      <c r="K102" s="149"/>
      <c r="L102" s="149"/>
      <c r="M102" s="149"/>
      <c r="N102" s="149"/>
      <c r="O102" s="149"/>
    </row>
    <row r="103" spans="1:16" s="1" customFormat="1" x14ac:dyDescent="0.2">
      <c r="A103" s="99"/>
      <c r="B103" s="99"/>
      <c r="C103" s="99"/>
      <c r="D103" s="17"/>
      <c r="E103" s="17"/>
      <c r="F103" s="17"/>
      <c r="G103" s="17"/>
      <c r="H103" s="17"/>
      <c r="I103" s="17"/>
      <c r="J103" s="17"/>
      <c r="K103" s="17"/>
      <c r="L103" s="99"/>
      <c r="N103" s="38"/>
      <c r="O103" s="37"/>
    </row>
    <row r="104" spans="1:16" s="1" customFormat="1" x14ac:dyDescent="0.2">
      <c r="A104" s="150" t="s">
        <v>2</v>
      </c>
      <c r="B104" s="152" t="s">
        <v>30</v>
      </c>
      <c r="C104" s="152"/>
      <c r="D104" s="158" t="s">
        <v>53</v>
      </c>
      <c r="E104" s="159"/>
      <c r="F104" s="159"/>
      <c r="G104" s="159"/>
      <c r="H104" s="159"/>
      <c r="I104" s="159"/>
      <c r="J104" s="159"/>
      <c r="K104" s="160"/>
      <c r="L104" s="152" t="s">
        <v>94</v>
      </c>
      <c r="M104" s="152"/>
      <c r="N104" s="152" t="s">
        <v>95</v>
      </c>
      <c r="O104" s="152"/>
    </row>
    <row r="105" spans="1:16" s="1" customFormat="1" x14ac:dyDescent="0.2">
      <c r="A105" s="151"/>
      <c r="B105" s="18" t="s">
        <v>90</v>
      </c>
      <c r="C105" s="18" t="s">
        <v>91</v>
      </c>
      <c r="D105" s="101" t="s">
        <v>47</v>
      </c>
      <c r="E105" s="101" t="s">
        <v>59</v>
      </c>
      <c r="F105" s="101" t="s">
        <v>64</v>
      </c>
      <c r="G105" s="101" t="s">
        <v>73</v>
      </c>
      <c r="H105" s="101" t="s">
        <v>75</v>
      </c>
      <c r="I105" s="101" t="s">
        <v>82</v>
      </c>
      <c r="J105" s="101" t="s">
        <v>92</v>
      </c>
      <c r="K105" s="101" t="s">
        <v>93</v>
      </c>
      <c r="L105" s="47" t="s">
        <v>3</v>
      </c>
      <c r="M105" s="100" t="s">
        <v>4</v>
      </c>
      <c r="N105" s="47" t="s">
        <v>3</v>
      </c>
      <c r="O105" s="100" t="s">
        <v>4</v>
      </c>
    </row>
    <row r="106" spans="1:16" s="1" customFormat="1" x14ac:dyDescent="0.2">
      <c r="A106" s="21" t="s">
        <v>5</v>
      </c>
      <c r="B106" s="36">
        <v>8861.7310399999988</v>
      </c>
      <c r="C106" s="11">
        <v>70204.733030000003</v>
      </c>
      <c r="D106" s="36">
        <v>6250.6358399999999</v>
      </c>
      <c r="E106" s="36">
        <v>0</v>
      </c>
      <c r="F106" s="36">
        <v>0</v>
      </c>
      <c r="G106" s="36">
        <v>198.63821999999999</v>
      </c>
      <c r="H106" s="36">
        <v>15741.209199999999</v>
      </c>
      <c r="I106" s="36">
        <v>6771.1584599999996</v>
      </c>
      <c r="J106" s="11">
        <v>6819.7331900000008</v>
      </c>
      <c r="K106" s="11">
        <v>35781.374909999999</v>
      </c>
      <c r="L106" s="24">
        <v>-2041.9978499999979</v>
      </c>
      <c r="M106" s="97">
        <v>-0.23042877749085899</v>
      </c>
      <c r="N106" s="51">
        <v>-34423.358120000004</v>
      </c>
      <c r="O106" s="52">
        <v>-0.49032816783578048</v>
      </c>
    </row>
    <row r="107" spans="1:16" s="1" customFormat="1" x14ac:dyDescent="0.2">
      <c r="A107" s="21" t="s">
        <v>6</v>
      </c>
      <c r="B107" s="36">
        <v>26363.316039999998</v>
      </c>
      <c r="C107" s="11">
        <v>179587.01632</v>
      </c>
      <c r="D107" s="36">
        <v>11789.689329999999</v>
      </c>
      <c r="E107" s="36">
        <v>23709.290379999999</v>
      </c>
      <c r="F107" s="36">
        <v>61634.190740000005</v>
      </c>
      <c r="G107" s="36">
        <v>140502.48562999998</v>
      </c>
      <c r="H107" s="36">
        <v>13181.262429999999</v>
      </c>
      <c r="I107" s="36">
        <v>149887.99371000001</v>
      </c>
      <c r="J107" s="11">
        <v>32651.733110000001</v>
      </c>
      <c r="K107" s="11">
        <v>433356.64532999997</v>
      </c>
      <c r="L107" s="24">
        <v>6288.4170700000032</v>
      </c>
      <c r="M107" s="97">
        <v>0.23852906290160325</v>
      </c>
      <c r="N107" s="51">
        <v>253769.62900999998</v>
      </c>
      <c r="O107" s="52">
        <v>1.4130733624852727</v>
      </c>
    </row>
    <row r="108" spans="1:16" s="1" customFormat="1" x14ac:dyDescent="0.2">
      <c r="A108" s="21" t="s">
        <v>7</v>
      </c>
      <c r="B108" s="36">
        <v>3076.6933100000001</v>
      </c>
      <c r="C108" s="11">
        <v>20206.061859999998</v>
      </c>
      <c r="D108" s="36">
        <v>12964.22781</v>
      </c>
      <c r="E108" s="36">
        <v>2923.87779</v>
      </c>
      <c r="F108" s="36">
        <v>3148.9884999999999</v>
      </c>
      <c r="G108" s="36">
        <v>13633.533130000002</v>
      </c>
      <c r="H108" s="36">
        <v>17390.199570000001</v>
      </c>
      <c r="I108" s="36">
        <v>13726.899069999999</v>
      </c>
      <c r="J108" s="11">
        <v>2847.1248999999998</v>
      </c>
      <c r="K108" s="11">
        <v>66634.850770000005</v>
      </c>
      <c r="L108" s="24">
        <v>-229.56841000000031</v>
      </c>
      <c r="M108" s="97">
        <v>-7.461530509194636E-2</v>
      </c>
      <c r="N108" s="51">
        <v>46428.788910000003</v>
      </c>
      <c r="O108" s="52">
        <v>2.2977653553516348</v>
      </c>
      <c r="P108" s="43"/>
    </row>
    <row r="109" spans="1:16" s="1" customFormat="1" x14ac:dyDescent="0.2">
      <c r="A109" s="21" t="s">
        <v>8</v>
      </c>
      <c r="B109" s="36">
        <v>15166.77751</v>
      </c>
      <c r="C109" s="11">
        <v>85435.216379999998</v>
      </c>
      <c r="D109" s="36">
        <v>6921.0285100000001</v>
      </c>
      <c r="E109" s="36">
        <v>5443.1508700000004</v>
      </c>
      <c r="F109" s="36">
        <v>10566.69227</v>
      </c>
      <c r="G109" s="36">
        <v>11907.32905</v>
      </c>
      <c r="H109" s="36">
        <v>6752.9997899999998</v>
      </c>
      <c r="I109" s="36">
        <v>9452.6297100000011</v>
      </c>
      <c r="J109" s="11">
        <v>13967.63726</v>
      </c>
      <c r="K109" s="11">
        <v>65011.46746</v>
      </c>
      <c r="L109" s="24">
        <v>-1199.1402500000004</v>
      </c>
      <c r="M109" s="97">
        <v>-7.9063614482995148E-2</v>
      </c>
      <c r="N109" s="51">
        <v>-20423.748919999998</v>
      </c>
      <c r="O109" s="52">
        <v>-0.23905538939772741</v>
      </c>
    </row>
    <row r="110" spans="1:16" s="1" customFormat="1" x14ac:dyDescent="0.2">
      <c r="A110" s="21" t="s">
        <v>9</v>
      </c>
      <c r="B110" s="36">
        <v>2983.8643299999999</v>
      </c>
      <c r="C110" s="11">
        <v>13696.543700000002</v>
      </c>
      <c r="D110" s="36">
        <v>2008.8166799999999</v>
      </c>
      <c r="E110" s="36">
        <v>2429.7234700000004</v>
      </c>
      <c r="F110" s="36">
        <v>2024.3949399999999</v>
      </c>
      <c r="G110" s="36">
        <v>0</v>
      </c>
      <c r="H110" s="36">
        <v>200</v>
      </c>
      <c r="I110" s="36">
        <v>350</v>
      </c>
      <c r="J110" s="11">
        <v>921</v>
      </c>
      <c r="K110" s="11">
        <v>7933.9350900000009</v>
      </c>
      <c r="L110" s="24">
        <v>-2062.8643299999999</v>
      </c>
      <c r="M110" s="97">
        <v>-0.69133985391353225</v>
      </c>
      <c r="N110" s="51">
        <v>-5762.6086100000011</v>
      </c>
      <c r="O110" s="52">
        <v>-0.42073451056123012</v>
      </c>
    </row>
    <row r="111" spans="1:16" s="1" customFormat="1" x14ac:dyDescent="0.2">
      <c r="A111" s="21" t="s">
        <v>10</v>
      </c>
      <c r="B111" s="36">
        <v>0</v>
      </c>
      <c r="C111" s="11">
        <v>7162.0691500000003</v>
      </c>
      <c r="D111" s="36">
        <v>32.863239999999998</v>
      </c>
      <c r="E111" s="36">
        <v>145.03</v>
      </c>
      <c r="F111" s="36">
        <v>500.03</v>
      </c>
      <c r="G111" s="36">
        <v>3156.36418</v>
      </c>
      <c r="H111" s="36">
        <v>100.03</v>
      </c>
      <c r="I111" s="36">
        <v>150.09009</v>
      </c>
      <c r="J111" s="11">
        <v>331.45303999999999</v>
      </c>
      <c r="K111" s="11">
        <v>4415.8605500000003</v>
      </c>
      <c r="L111" s="24">
        <v>331.45303999999999</v>
      </c>
      <c r="M111" s="97">
        <v>0</v>
      </c>
      <c r="N111" s="51">
        <v>-2746.2085999999999</v>
      </c>
      <c r="O111" s="52">
        <v>-0.38343787842372334</v>
      </c>
    </row>
    <row r="112" spans="1:16" s="1" customFormat="1" x14ac:dyDescent="0.2">
      <c r="A112" s="21" t="s">
        <v>11</v>
      </c>
      <c r="B112" s="36">
        <v>385770.76481000002</v>
      </c>
      <c r="C112" s="11">
        <v>2801421.9271300002</v>
      </c>
      <c r="D112" s="36">
        <v>593692.54812000005</v>
      </c>
      <c r="E112" s="36">
        <v>465203.51175000001</v>
      </c>
      <c r="F112" s="36">
        <v>497304.65708000003</v>
      </c>
      <c r="G112" s="36">
        <v>501802.44415000005</v>
      </c>
      <c r="H112" s="36">
        <v>452984.58437</v>
      </c>
      <c r="I112" s="36">
        <v>442578.95966000005</v>
      </c>
      <c r="J112" s="11">
        <v>455507.68475999997</v>
      </c>
      <c r="K112" s="11">
        <v>3409074.3898900002</v>
      </c>
      <c r="L112" s="24">
        <v>69736.919949999952</v>
      </c>
      <c r="M112" s="97">
        <v>0.1807729519999961</v>
      </c>
      <c r="N112" s="51">
        <v>607652.46276000002</v>
      </c>
      <c r="O112" s="52">
        <v>0.21690858377143063</v>
      </c>
    </row>
    <row r="113" spans="1:15" s="1" customFormat="1" x14ac:dyDescent="0.2">
      <c r="A113" s="21" t="s">
        <v>12</v>
      </c>
      <c r="B113" s="36">
        <v>197177.38868999999</v>
      </c>
      <c r="C113" s="11">
        <v>1090726.6005599999</v>
      </c>
      <c r="D113" s="36">
        <v>203388.00075000001</v>
      </c>
      <c r="E113" s="36">
        <v>200006.56822999998</v>
      </c>
      <c r="F113" s="36">
        <v>233309.31406</v>
      </c>
      <c r="G113" s="36">
        <v>202117.81448</v>
      </c>
      <c r="H113" s="36">
        <v>276667.93622999999</v>
      </c>
      <c r="I113" s="36">
        <v>196555.39149000001</v>
      </c>
      <c r="J113" s="11">
        <v>95892.646180000011</v>
      </c>
      <c r="K113" s="11">
        <v>1407937.67142</v>
      </c>
      <c r="L113" s="24">
        <v>-101284.74250999998</v>
      </c>
      <c r="M113" s="97">
        <v>-0.51367321163401081</v>
      </c>
      <c r="N113" s="51">
        <v>317211.07086000009</v>
      </c>
      <c r="O113" s="52">
        <v>0.29082546505892304</v>
      </c>
    </row>
    <row r="114" spans="1:15" s="1" customFormat="1" x14ac:dyDescent="0.2">
      <c r="A114" s="21" t="s">
        <v>13</v>
      </c>
      <c r="B114" s="36">
        <v>57546.639940000001</v>
      </c>
      <c r="C114" s="11">
        <v>446175.77622</v>
      </c>
      <c r="D114" s="36">
        <v>55383.019210000006</v>
      </c>
      <c r="E114" s="36">
        <v>48167.140299999999</v>
      </c>
      <c r="F114" s="36">
        <v>47943.95046</v>
      </c>
      <c r="G114" s="36">
        <v>54328.900329999997</v>
      </c>
      <c r="H114" s="36">
        <v>80765.627819999994</v>
      </c>
      <c r="I114" s="36">
        <v>41574.233759999996</v>
      </c>
      <c r="J114" s="11">
        <v>39065.169129999995</v>
      </c>
      <c r="K114" s="11">
        <v>367228.04100999999</v>
      </c>
      <c r="L114" s="24">
        <v>-18481.470810000006</v>
      </c>
      <c r="M114" s="97">
        <v>-0.32115638426968784</v>
      </c>
      <c r="N114" s="51">
        <v>-78947.735210000013</v>
      </c>
      <c r="O114" s="52">
        <v>-0.17694312290739989</v>
      </c>
    </row>
    <row r="115" spans="1:15" s="1" customFormat="1" x14ac:dyDescent="0.2">
      <c r="A115" s="21" t="s">
        <v>14</v>
      </c>
      <c r="B115" s="36">
        <v>37956.917909999996</v>
      </c>
      <c r="C115" s="11">
        <v>600002.09457999992</v>
      </c>
      <c r="D115" s="36">
        <v>38128.68838</v>
      </c>
      <c r="E115" s="36">
        <v>53400.386840000006</v>
      </c>
      <c r="F115" s="36">
        <v>69908.445950000008</v>
      </c>
      <c r="G115" s="36">
        <v>63398.925810000001</v>
      </c>
      <c r="H115" s="36">
        <v>48545.645920000003</v>
      </c>
      <c r="I115" s="36">
        <v>74096.651280000005</v>
      </c>
      <c r="J115" s="11">
        <v>68981.719299999997</v>
      </c>
      <c r="K115" s="11">
        <v>416460.46347999998</v>
      </c>
      <c r="L115" s="24">
        <v>31024.801390000001</v>
      </c>
      <c r="M115" s="97">
        <v>0.81736882492838858</v>
      </c>
      <c r="N115" s="51">
        <v>-183541.63109999994</v>
      </c>
      <c r="O115" s="52">
        <v>-0.30590165060753438</v>
      </c>
    </row>
    <row r="116" spans="1:15" s="1" customFormat="1" x14ac:dyDescent="0.2">
      <c r="A116" s="21" t="s">
        <v>15</v>
      </c>
      <c r="B116" s="36">
        <v>82799.83769</v>
      </c>
      <c r="C116" s="11">
        <v>611006.38783000002</v>
      </c>
      <c r="D116" s="36">
        <v>76621.573820000005</v>
      </c>
      <c r="E116" s="36">
        <v>75637.055040000007</v>
      </c>
      <c r="F116" s="36">
        <v>102126.42606</v>
      </c>
      <c r="G116" s="36">
        <v>88078.949569999997</v>
      </c>
      <c r="H116" s="36">
        <v>118702.90035</v>
      </c>
      <c r="I116" s="36">
        <v>96597.742869999987</v>
      </c>
      <c r="J116" s="11">
        <v>93817.92697</v>
      </c>
      <c r="K116" s="11">
        <v>651582.57467999996</v>
      </c>
      <c r="L116" s="24">
        <v>11018.08928</v>
      </c>
      <c r="M116" s="97">
        <v>0.13306897196165268</v>
      </c>
      <c r="N116" s="51">
        <v>40576.18684999994</v>
      </c>
      <c r="O116" s="52">
        <v>6.6408776828188243E-2</v>
      </c>
    </row>
    <row r="117" spans="1:15" s="13" customFormat="1" x14ac:dyDescent="0.2">
      <c r="A117" s="18" t="s">
        <v>16</v>
      </c>
      <c r="B117" s="16">
        <v>817703.93126999994</v>
      </c>
      <c r="C117" s="53">
        <v>5925624.4267599992</v>
      </c>
      <c r="D117" s="16">
        <v>1007181.09169</v>
      </c>
      <c r="E117" s="16">
        <v>877065.73466999992</v>
      </c>
      <c r="F117" s="16">
        <v>1028467.0900600002</v>
      </c>
      <c r="G117" s="16">
        <v>1079125.3845499998</v>
      </c>
      <c r="H117" s="16">
        <v>1031032.3956800001</v>
      </c>
      <c r="I117" s="16">
        <v>1031741.7501000001</v>
      </c>
      <c r="J117" s="12">
        <v>810803.82784000004</v>
      </c>
      <c r="K117" s="12">
        <v>6865417.2745900005</v>
      </c>
      <c r="L117" s="27">
        <v>-6900.103429999901</v>
      </c>
      <c r="M117" s="102">
        <v>-8.4383884755001581E-3</v>
      </c>
      <c r="N117" s="54">
        <v>939792.84783000126</v>
      </c>
      <c r="O117" s="55">
        <v>0.15859811222356845</v>
      </c>
    </row>
    <row r="118" spans="1:15" s="1" customFormat="1" x14ac:dyDescent="0.2">
      <c r="B118" s="5"/>
      <c r="C118" s="5"/>
      <c r="D118" s="4"/>
      <c r="E118" s="4"/>
      <c r="F118" s="4"/>
      <c r="G118" s="4"/>
      <c r="H118" s="4"/>
      <c r="I118" s="4"/>
      <c r="J118" s="4"/>
      <c r="K118" s="4"/>
      <c r="M118" s="37"/>
      <c r="N118" s="38"/>
      <c r="O118" s="37"/>
    </row>
    <row r="119" spans="1:15" s="1" customFormat="1" x14ac:dyDescent="0.2">
      <c r="A119" s="1" t="s">
        <v>17</v>
      </c>
      <c r="B119" s="5"/>
      <c r="C119" s="5"/>
      <c r="D119" s="4"/>
      <c r="E119" s="4"/>
      <c r="F119" s="4"/>
      <c r="G119" s="4"/>
      <c r="H119" s="4"/>
      <c r="I119" s="4"/>
      <c r="J119" s="4"/>
      <c r="K119" s="4"/>
      <c r="N119" s="38"/>
      <c r="O119" s="37"/>
    </row>
    <row r="120" spans="1:15" s="1" customFormat="1" x14ac:dyDescent="0.2">
      <c r="A120" s="1" t="s">
        <v>18</v>
      </c>
      <c r="B120" s="5"/>
      <c r="C120" s="5"/>
      <c r="D120" s="4"/>
      <c r="E120" s="15"/>
      <c r="F120" s="15"/>
      <c r="G120" s="15"/>
      <c r="H120" s="15"/>
      <c r="I120" s="15"/>
      <c r="J120" s="15"/>
      <c r="K120" s="4"/>
      <c r="L120" s="9"/>
      <c r="N120" s="38"/>
      <c r="O120" s="37"/>
    </row>
    <row r="121" spans="1:15" s="1" customFormat="1" x14ac:dyDescent="0.2">
      <c r="A121" s="1" t="s">
        <v>19</v>
      </c>
      <c r="B121" s="5"/>
      <c r="C121" s="5"/>
      <c r="D121" s="4"/>
      <c r="E121" s="4"/>
      <c r="F121" s="4"/>
      <c r="G121" s="4"/>
      <c r="H121" s="4"/>
      <c r="I121" s="4"/>
      <c r="J121" s="4"/>
      <c r="K121" s="4"/>
      <c r="N121" s="38"/>
      <c r="O121" s="37"/>
    </row>
  </sheetData>
  <mergeCells count="40">
    <mergeCell ref="A2:O2"/>
    <mergeCell ref="A3:O3"/>
    <mergeCell ref="A4:O4"/>
    <mergeCell ref="A6:A7"/>
    <mergeCell ref="B6:C6"/>
    <mergeCell ref="D6:K6"/>
    <mergeCell ref="L6:M6"/>
    <mergeCell ref="N6:O6"/>
    <mergeCell ref="A27:O27"/>
    <mergeCell ref="A28:O28"/>
    <mergeCell ref="A29:O29"/>
    <mergeCell ref="A31:A32"/>
    <mergeCell ref="B31:C31"/>
    <mergeCell ref="D31:K31"/>
    <mergeCell ref="L31:M31"/>
    <mergeCell ref="N31:O31"/>
    <mergeCell ref="A51:O51"/>
    <mergeCell ref="A52:O52"/>
    <mergeCell ref="A53:O53"/>
    <mergeCell ref="A55:A56"/>
    <mergeCell ref="B55:C55"/>
    <mergeCell ref="D55:K55"/>
    <mergeCell ref="L55:M55"/>
    <mergeCell ref="N55:O55"/>
    <mergeCell ref="A76:O76"/>
    <mergeCell ref="A77:O77"/>
    <mergeCell ref="A78:O78"/>
    <mergeCell ref="A80:A81"/>
    <mergeCell ref="B80:C80"/>
    <mergeCell ref="D80:K80"/>
    <mergeCell ref="L80:M80"/>
    <mergeCell ref="N80:O80"/>
    <mergeCell ref="A100:O100"/>
    <mergeCell ref="A101:O101"/>
    <mergeCell ref="A102:O102"/>
    <mergeCell ref="A104:A105"/>
    <mergeCell ref="B104:C104"/>
    <mergeCell ref="D104:K104"/>
    <mergeCell ref="L104:M104"/>
    <mergeCell ref="N104:O104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131"/>
  <sheetViews>
    <sheetView workbookViewId="0">
      <selection sqref="A1:XFD1048576"/>
    </sheetView>
  </sheetViews>
  <sheetFormatPr baseColWidth="10" defaultColWidth="11.140625" defaultRowHeight="11.25" x14ac:dyDescent="0.2"/>
  <cols>
    <col min="1" max="1" width="19.85546875" style="10" customWidth="1"/>
    <col min="2" max="3" width="11.140625" style="10"/>
    <col min="4" max="12" width="11.140625" style="14"/>
    <col min="13" max="13" width="11.140625" style="10"/>
    <col min="14" max="14" width="11.140625" style="40"/>
    <col min="15" max="15" width="12.7109375" style="39" customWidth="1"/>
    <col min="16" max="16" width="11.140625" style="40"/>
    <col min="17" max="16384" width="11.140625" style="10"/>
  </cols>
  <sheetData>
    <row r="2" spans="1:18" s="1" customFormat="1" ht="12.75" x14ac:dyDescent="0.2">
      <c r="A2" s="161" t="s">
        <v>0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</row>
    <row r="3" spans="1:18" s="1" customFormat="1" ht="12.75" x14ac:dyDescent="0.2">
      <c r="A3" s="161" t="s">
        <v>102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</row>
    <row r="4" spans="1:18" s="1" customFormat="1" ht="12.75" x14ac:dyDescent="0.2">
      <c r="A4" s="161" t="s">
        <v>1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</row>
    <row r="5" spans="1:18" s="1" customFormat="1" ht="12.75" x14ac:dyDescent="0.2">
      <c r="A5" s="103"/>
      <c r="B5" s="103"/>
      <c r="C5" s="103"/>
      <c r="D5" s="104"/>
      <c r="E5" s="104"/>
      <c r="F5" s="104"/>
      <c r="G5" s="104"/>
      <c r="H5" s="104"/>
      <c r="I5" s="104"/>
      <c r="J5" s="104"/>
      <c r="K5" s="104"/>
      <c r="L5" s="104"/>
      <c r="M5" s="103"/>
      <c r="N5" s="105"/>
      <c r="O5" s="106"/>
      <c r="P5" s="107"/>
    </row>
    <row r="6" spans="1:18" s="1" customFormat="1" ht="12.75" x14ac:dyDescent="0.2">
      <c r="A6" s="162" t="s">
        <v>2</v>
      </c>
      <c r="B6" s="164" t="s">
        <v>26</v>
      </c>
      <c r="C6" s="164"/>
      <c r="D6" s="165" t="s">
        <v>48</v>
      </c>
      <c r="E6" s="166"/>
      <c r="F6" s="166"/>
      <c r="G6" s="166"/>
      <c r="H6" s="166"/>
      <c r="I6" s="166"/>
      <c r="J6" s="166"/>
      <c r="K6" s="166"/>
      <c r="L6" s="167"/>
      <c r="M6" s="164" t="s">
        <v>100</v>
      </c>
      <c r="N6" s="164"/>
      <c r="O6" s="164" t="s">
        <v>101</v>
      </c>
      <c r="P6" s="164"/>
    </row>
    <row r="7" spans="1:18" s="1" customFormat="1" ht="12.75" x14ac:dyDescent="0.2">
      <c r="A7" s="163"/>
      <c r="B7" s="108" t="s">
        <v>98</v>
      </c>
      <c r="C7" s="109" t="s">
        <v>99</v>
      </c>
      <c r="D7" s="110" t="s">
        <v>47</v>
      </c>
      <c r="E7" s="110" t="s">
        <v>59</v>
      </c>
      <c r="F7" s="110" t="s">
        <v>64</v>
      </c>
      <c r="G7" s="110" t="s">
        <v>73</v>
      </c>
      <c r="H7" s="110" t="s">
        <v>75</v>
      </c>
      <c r="I7" s="110" t="s">
        <v>82</v>
      </c>
      <c r="J7" s="110" t="s">
        <v>92</v>
      </c>
      <c r="K7" s="110" t="s">
        <v>96</v>
      </c>
      <c r="L7" s="110" t="s">
        <v>97</v>
      </c>
      <c r="M7" s="111" t="s">
        <v>3</v>
      </c>
      <c r="N7" s="112" t="s">
        <v>4</v>
      </c>
      <c r="O7" s="111" t="s">
        <v>3</v>
      </c>
      <c r="P7" s="112" t="s">
        <v>4</v>
      </c>
    </row>
    <row r="8" spans="1:18" s="1" customFormat="1" ht="12.75" x14ac:dyDescent="0.2">
      <c r="A8" s="113" t="s">
        <v>5</v>
      </c>
      <c r="B8" s="114">
        <v>156231.19387000002</v>
      </c>
      <c r="C8" s="114">
        <v>243587.51517000003</v>
      </c>
      <c r="D8" s="114">
        <v>6250.6358399999999</v>
      </c>
      <c r="E8" s="114">
        <v>0</v>
      </c>
      <c r="F8" s="114">
        <v>170321.55650999999</v>
      </c>
      <c r="G8" s="114">
        <v>10198.638220000001</v>
      </c>
      <c r="H8" s="114">
        <v>15741.209199999999</v>
      </c>
      <c r="I8" s="114">
        <v>7491.2004800000004</v>
      </c>
      <c r="J8" s="114">
        <v>206894.73319</v>
      </c>
      <c r="K8" s="114">
        <v>161554.24171</v>
      </c>
      <c r="L8" s="114">
        <v>578452.21514999995</v>
      </c>
      <c r="M8" s="115">
        <f>K8-B8</f>
        <v>5323.0478399999847</v>
      </c>
      <c r="N8" s="116">
        <f>+K8/B8-1</f>
        <v>3.4071607008452354E-2</v>
      </c>
      <c r="O8" s="117">
        <f>+L8-C8</f>
        <v>334864.69997999992</v>
      </c>
      <c r="P8" s="118">
        <f>+L8/C8-1</f>
        <v>1.3747202919915558</v>
      </c>
      <c r="Q8" s="9"/>
      <c r="R8" s="9"/>
    </row>
    <row r="9" spans="1:18" s="1" customFormat="1" ht="12.75" x14ac:dyDescent="0.2">
      <c r="A9" s="113" t="s">
        <v>6</v>
      </c>
      <c r="B9" s="114">
        <v>49962.546540000003</v>
      </c>
      <c r="C9" s="114">
        <v>470775.27465000004</v>
      </c>
      <c r="D9" s="114">
        <v>32861.051140000003</v>
      </c>
      <c r="E9" s="114">
        <v>85560.678280000007</v>
      </c>
      <c r="F9" s="114">
        <v>124420.28664000001</v>
      </c>
      <c r="G9" s="114">
        <v>387859.2635</v>
      </c>
      <c r="H9" s="114">
        <v>51368.860229999998</v>
      </c>
      <c r="I9" s="114">
        <v>212627.73156000001</v>
      </c>
      <c r="J9" s="114">
        <v>112705.86010999999</v>
      </c>
      <c r="K9" s="114">
        <v>26768.00649</v>
      </c>
      <c r="L9" s="114">
        <v>1034171.73795</v>
      </c>
      <c r="M9" s="115">
        <f t="shared" ref="M9:M19" si="0">K9-B9</f>
        <v>-23194.540050000003</v>
      </c>
      <c r="N9" s="116">
        <f t="shared" ref="N9:N19" si="1">+K9/B9-1</f>
        <v>-0.46423854779760798</v>
      </c>
      <c r="O9" s="117">
        <f t="shared" ref="O9:O19" si="2">+L9-C9</f>
        <v>563396.46329999994</v>
      </c>
      <c r="P9" s="118">
        <f t="shared" ref="P9:P19" si="3">+L9/C9-1</f>
        <v>1.1967418291431291</v>
      </c>
      <c r="Q9" s="9"/>
      <c r="R9" s="9"/>
    </row>
    <row r="10" spans="1:18" s="1" customFormat="1" ht="12.75" x14ac:dyDescent="0.2">
      <c r="A10" s="113" t="s">
        <v>7</v>
      </c>
      <c r="B10" s="114">
        <v>21079.740979999995</v>
      </c>
      <c r="C10" s="114">
        <v>143468.99784</v>
      </c>
      <c r="D10" s="114">
        <v>26886.793420000002</v>
      </c>
      <c r="E10" s="114">
        <v>15769.36759</v>
      </c>
      <c r="F10" s="114">
        <v>11776.734390000001</v>
      </c>
      <c r="G10" s="114">
        <v>22876.497620000002</v>
      </c>
      <c r="H10" s="114">
        <v>34317.567849999992</v>
      </c>
      <c r="I10" s="114">
        <v>24119.220570000001</v>
      </c>
      <c r="J10" s="114">
        <v>11986.90422</v>
      </c>
      <c r="K10" s="114">
        <v>28455.244210000001</v>
      </c>
      <c r="L10" s="114">
        <v>176188.32987000002</v>
      </c>
      <c r="M10" s="115">
        <f t="shared" si="0"/>
        <v>7375.5032300000057</v>
      </c>
      <c r="N10" s="116">
        <f t="shared" si="1"/>
        <v>0.34988585661454397</v>
      </c>
      <c r="O10" s="117">
        <f t="shared" si="2"/>
        <v>32719.33203000002</v>
      </c>
      <c r="P10" s="118">
        <f t="shared" si="3"/>
        <v>0.22805855287627641</v>
      </c>
      <c r="Q10" s="9"/>
      <c r="R10" s="9"/>
    </row>
    <row r="11" spans="1:18" s="1" customFormat="1" ht="12.75" x14ac:dyDescent="0.2">
      <c r="A11" s="113" t="s">
        <v>8</v>
      </c>
      <c r="B11" s="114">
        <v>49906.29608</v>
      </c>
      <c r="C11" s="114">
        <v>390401.37082999997</v>
      </c>
      <c r="D11" s="114">
        <v>43564.270120000008</v>
      </c>
      <c r="E11" s="114">
        <v>29857.227700000003</v>
      </c>
      <c r="F11" s="114">
        <v>42809.18735</v>
      </c>
      <c r="G11" s="114">
        <v>53862.198850000001</v>
      </c>
      <c r="H11" s="114">
        <v>43688.540349999996</v>
      </c>
      <c r="I11" s="114">
        <v>38901.55384</v>
      </c>
      <c r="J11" s="114">
        <v>55453.322289999996</v>
      </c>
      <c r="K11" s="114">
        <v>44087.991840000002</v>
      </c>
      <c r="L11" s="114">
        <v>352224.29234000004</v>
      </c>
      <c r="M11" s="115">
        <f t="shared" si="0"/>
        <v>-5818.3042399999977</v>
      </c>
      <c r="N11" s="116">
        <f t="shared" si="1"/>
        <v>-0.11658457343083994</v>
      </c>
      <c r="O11" s="117">
        <f t="shared" si="2"/>
        <v>-38177.078489999927</v>
      </c>
      <c r="P11" s="118">
        <f t="shared" si="3"/>
        <v>-9.7789304399302668E-2</v>
      </c>
      <c r="Q11" s="9"/>
      <c r="R11" s="9"/>
    </row>
    <row r="12" spans="1:18" s="1" customFormat="1" ht="12.75" x14ac:dyDescent="0.2">
      <c r="A12" s="113" t="s">
        <v>9</v>
      </c>
      <c r="B12" s="114">
        <v>10136.291150000001</v>
      </c>
      <c r="C12" s="114">
        <v>43212.045070000007</v>
      </c>
      <c r="D12" s="114">
        <v>6521.5892199999998</v>
      </c>
      <c r="E12" s="114">
        <v>3897.8927800000001</v>
      </c>
      <c r="F12" s="114">
        <v>3867.4938499999998</v>
      </c>
      <c r="G12" s="114">
        <v>1584.4970800000001</v>
      </c>
      <c r="H12" s="114">
        <v>1524.61176</v>
      </c>
      <c r="I12" s="114">
        <v>8556.5805099999998</v>
      </c>
      <c r="J12" s="114">
        <v>4177.9874900000004</v>
      </c>
      <c r="K12" s="114">
        <v>10659.36335</v>
      </c>
      <c r="L12" s="114">
        <v>40790.016040000002</v>
      </c>
      <c r="M12" s="115">
        <f t="shared" si="0"/>
        <v>523.0721999999987</v>
      </c>
      <c r="N12" s="116">
        <f t="shared" si="1"/>
        <v>5.1603904451777538E-2</v>
      </c>
      <c r="O12" s="117">
        <f t="shared" si="2"/>
        <v>-2422.0290300000052</v>
      </c>
      <c r="P12" s="118">
        <f t="shared" si="3"/>
        <v>-5.6049858924207663E-2</v>
      </c>
      <c r="Q12" s="9"/>
      <c r="R12" s="9"/>
    </row>
    <row r="13" spans="1:18" s="1" customFormat="1" ht="12.75" x14ac:dyDescent="0.2">
      <c r="A13" s="113" t="s">
        <v>10</v>
      </c>
      <c r="B13" s="114">
        <v>509.89037000000002</v>
      </c>
      <c r="C13" s="114">
        <v>9857.6823100000001</v>
      </c>
      <c r="D13" s="114">
        <v>289.27787000000001</v>
      </c>
      <c r="E13" s="114">
        <v>2999.098</v>
      </c>
      <c r="F13" s="114">
        <v>646.27456000000006</v>
      </c>
      <c r="G13" s="114">
        <v>3511.1506900000004</v>
      </c>
      <c r="H13" s="114">
        <v>1681.15534</v>
      </c>
      <c r="I13" s="114">
        <v>496.06508999999994</v>
      </c>
      <c r="J13" s="114">
        <v>481.72864000000004</v>
      </c>
      <c r="K13" s="114">
        <v>281.04252000000002</v>
      </c>
      <c r="L13" s="114">
        <v>10385.79271</v>
      </c>
      <c r="M13" s="115">
        <f t="shared" si="0"/>
        <v>-228.84784999999999</v>
      </c>
      <c r="N13" s="116">
        <f t="shared" si="1"/>
        <v>-0.44881775272594382</v>
      </c>
      <c r="O13" s="117">
        <f t="shared" si="2"/>
        <v>528.11039999999957</v>
      </c>
      <c r="P13" s="118">
        <f t="shared" si="3"/>
        <v>5.3573485469730064E-2</v>
      </c>
      <c r="Q13" s="9"/>
      <c r="R13" s="9"/>
    </row>
    <row r="14" spans="1:18" s="1" customFormat="1" ht="12.75" x14ac:dyDescent="0.2">
      <c r="A14" s="113" t="s">
        <v>11</v>
      </c>
      <c r="B14" s="114">
        <v>851328.92534000019</v>
      </c>
      <c r="C14" s="114">
        <v>6926556.3249200005</v>
      </c>
      <c r="D14" s="114">
        <v>991915.07775000005</v>
      </c>
      <c r="E14" s="114">
        <v>853773.89933000004</v>
      </c>
      <c r="F14" s="114">
        <v>917251.27511000005</v>
      </c>
      <c r="G14" s="114">
        <v>880399.30666999996</v>
      </c>
      <c r="H14" s="114">
        <v>888790.22607000009</v>
      </c>
      <c r="I14" s="114">
        <v>877312.49750000006</v>
      </c>
      <c r="J14" s="114">
        <v>844887.38861999998</v>
      </c>
      <c r="K14" s="114">
        <v>834065.8215699998</v>
      </c>
      <c r="L14" s="114">
        <v>7088395.4926200006</v>
      </c>
      <c r="M14" s="115">
        <f t="shared" si="0"/>
        <v>-17263.103770000394</v>
      </c>
      <c r="N14" s="116">
        <f t="shared" si="1"/>
        <v>-2.0277830643550487E-2</v>
      </c>
      <c r="O14" s="117">
        <f t="shared" si="2"/>
        <v>161839.16770000011</v>
      </c>
      <c r="P14" s="118">
        <f t="shared" si="3"/>
        <v>2.3365025866857403E-2</v>
      </c>
      <c r="Q14" s="9"/>
      <c r="R14" s="9"/>
    </row>
    <row r="15" spans="1:18" s="1" customFormat="1" ht="12.75" x14ac:dyDescent="0.2">
      <c r="A15" s="113" t="s">
        <v>12</v>
      </c>
      <c r="B15" s="114">
        <v>246714.23411000002</v>
      </c>
      <c r="C15" s="114">
        <v>2129364.74608</v>
      </c>
      <c r="D15" s="114">
        <v>280349.67566000001</v>
      </c>
      <c r="E15" s="114">
        <v>323200.42140999995</v>
      </c>
      <c r="F15" s="114">
        <v>341959.32193999999</v>
      </c>
      <c r="G15" s="114">
        <v>303871.33487999992</v>
      </c>
      <c r="H15" s="114">
        <v>397716.68358000007</v>
      </c>
      <c r="I15" s="114">
        <v>279737.05187000002</v>
      </c>
      <c r="J15" s="114">
        <v>179057.11137999999</v>
      </c>
      <c r="K15" s="114">
        <v>299725.99952999997</v>
      </c>
      <c r="L15" s="114">
        <v>2405617.6002500001</v>
      </c>
      <c r="M15" s="115">
        <f t="shared" si="0"/>
        <v>53011.765419999952</v>
      </c>
      <c r="N15" s="116">
        <f t="shared" si="1"/>
        <v>0.21487112655350127</v>
      </c>
      <c r="O15" s="117">
        <f t="shared" si="2"/>
        <v>276252.85417000018</v>
      </c>
      <c r="P15" s="118">
        <f t="shared" si="3"/>
        <v>0.12973486795935774</v>
      </c>
      <c r="Q15" s="9"/>
      <c r="R15" s="9"/>
    </row>
    <row r="16" spans="1:18" s="1" customFormat="1" ht="12.75" x14ac:dyDescent="0.2">
      <c r="A16" s="113" t="s">
        <v>13</v>
      </c>
      <c r="B16" s="114">
        <v>256737.11426</v>
      </c>
      <c r="C16" s="114">
        <v>1757709.83137</v>
      </c>
      <c r="D16" s="114">
        <v>199940.23550000001</v>
      </c>
      <c r="E16" s="114">
        <v>176069.30187999998</v>
      </c>
      <c r="F16" s="114">
        <v>191276.84687000001</v>
      </c>
      <c r="G16" s="114">
        <v>213565.69193</v>
      </c>
      <c r="H16" s="114">
        <v>232636.74437999999</v>
      </c>
      <c r="I16" s="114">
        <v>181712.08559</v>
      </c>
      <c r="J16" s="114">
        <v>198616.59721999997</v>
      </c>
      <c r="K16" s="114">
        <v>191877.18662999998</v>
      </c>
      <c r="L16" s="114">
        <v>1585694.6899999997</v>
      </c>
      <c r="M16" s="115">
        <f t="shared" si="0"/>
        <v>-64859.92763000002</v>
      </c>
      <c r="N16" s="116">
        <f t="shared" si="1"/>
        <v>-0.25263167663525188</v>
      </c>
      <c r="O16" s="117">
        <f t="shared" si="2"/>
        <v>-172015.14137000032</v>
      </c>
      <c r="P16" s="118">
        <f t="shared" si="3"/>
        <v>-9.7863218547243225E-2</v>
      </c>
      <c r="Q16" s="9"/>
      <c r="R16" s="9"/>
    </row>
    <row r="17" spans="1:20" s="1" customFormat="1" ht="12.75" x14ac:dyDescent="0.2">
      <c r="A17" s="113" t="s">
        <v>14</v>
      </c>
      <c r="B17" s="114">
        <v>208687.73045999999</v>
      </c>
      <c r="C17" s="114">
        <v>1986271.0520499998</v>
      </c>
      <c r="D17" s="114">
        <v>239842.67751000001</v>
      </c>
      <c r="E17" s="114">
        <v>137470.67965000001</v>
      </c>
      <c r="F17" s="114">
        <v>229439.37804000001</v>
      </c>
      <c r="G17" s="114">
        <v>200323.88247000004</v>
      </c>
      <c r="H17" s="114">
        <v>166904.13582</v>
      </c>
      <c r="I17" s="114">
        <v>225479.18954999998</v>
      </c>
      <c r="J17" s="114">
        <v>205451.44619000002</v>
      </c>
      <c r="K17" s="114">
        <v>221558.84112</v>
      </c>
      <c r="L17" s="114">
        <v>1626470.2303500001</v>
      </c>
      <c r="M17" s="115">
        <f t="shared" si="0"/>
        <v>12871.110660000006</v>
      </c>
      <c r="N17" s="116">
        <f t="shared" si="1"/>
        <v>6.1676413038892486E-2</v>
      </c>
      <c r="O17" s="117">
        <f t="shared" si="2"/>
        <v>-359800.82169999974</v>
      </c>
      <c r="P17" s="118">
        <f t="shared" si="3"/>
        <v>-0.18114386821912087</v>
      </c>
      <c r="Q17" s="9"/>
      <c r="R17" s="9"/>
    </row>
    <row r="18" spans="1:20" s="1" customFormat="1" ht="12.75" x14ac:dyDescent="0.2">
      <c r="A18" s="113" t="s">
        <v>15</v>
      </c>
      <c r="B18" s="114">
        <v>295159.73320000008</v>
      </c>
      <c r="C18" s="114">
        <v>2026257.21643</v>
      </c>
      <c r="D18" s="114">
        <v>208837.62628</v>
      </c>
      <c r="E18" s="114">
        <v>207395.99909999999</v>
      </c>
      <c r="F18" s="114">
        <v>267222.20399999997</v>
      </c>
      <c r="G18" s="114">
        <v>247050.21326999998</v>
      </c>
      <c r="H18" s="114">
        <v>283008.76963</v>
      </c>
      <c r="I18" s="114">
        <v>250253.56195999996</v>
      </c>
      <c r="J18" s="114">
        <v>244760.00211</v>
      </c>
      <c r="K18" s="114">
        <v>282835.43387000001</v>
      </c>
      <c r="L18" s="114">
        <v>1991363.8102199999</v>
      </c>
      <c r="M18" s="115">
        <f t="shared" si="0"/>
        <v>-12324.299330000067</v>
      </c>
      <c r="N18" s="116">
        <f t="shared" si="1"/>
        <v>-4.1754677023132847E-2</v>
      </c>
      <c r="O18" s="117">
        <f t="shared" si="2"/>
        <v>-34893.406210000161</v>
      </c>
      <c r="P18" s="118">
        <f t="shared" si="3"/>
        <v>-1.7220620327501046E-2</v>
      </c>
      <c r="Q18" s="9"/>
      <c r="R18" s="9"/>
    </row>
    <row r="19" spans="1:20" s="13" customFormat="1" ht="12.75" x14ac:dyDescent="0.2">
      <c r="A19" s="108" t="s">
        <v>16</v>
      </c>
      <c r="B19" s="119">
        <v>2146453.6963599999</v>
      </c>
      <c r="C19" s="120">
        <v>16127462.05672</v>
      </c>
      <c r="D19" s="119">
        <v>2037258.9103100002</v>
      </c>
      <c r="E19" s="119">
        <v>1835994.5657200003</v>
      </c>
      <c r="F19" s="119">
        <v>2300990.55926</v>
      </c>
      <c r="G19" s="119">
        <v>2325102.6751800003</v>
      </c>
      <c r="H19" s="119">
        <v>2117378.5042099999</v>
      </c>
      <c r="I19" s="119">
        <v>2106686.7385200001</v>
      </c>
      <c r="J19" s="119">
        <v>2064473.08146</v>
      </c>
      <c r="K19" s="119">
        <v>2101869.1728399997</v>
      </c>
      <c r="L19" s="120">
        <v>16889754.2075</v>
      </c>
      <c r="M19" s="121">
        <f t="shared" si="0"/>
        <v>-44584.523520000279</v>
      </c>
      <c r="N19" s="122">
        <f t="shared" si="1"/>
        <v>-2.0771248685964028E-2</v>
      </c>
      <c r="O19" s="123">
        <f t="shared" si="2"/>
        <v>762292.15077999979</v>
      </c>
      <c r="P19" s="124">
        <f t="shared" si="3"/>
        <v>4.7266714880433769E-2</v>
      </c>
      <c r="Q19" s="67"/>
      <c r="R19" s="67"/>
    </row>
    <row r="20" spans="1:20" s="1" customFormat="1" ht="12.75" x14ac:dyDescent="0.2">
      <c r="A20" s="125"/>
      <c r="B20" s="126"/>
      <c r="C20" s="126"/>
      <c r="D20" s="127"/>
      <c r="E20" s="127"/>
      <c r="F20" s="127"/>
      <c r="G20" s="127"/>
      <c r="H20" s="127"/>
      <c r="I20" s="128"/>
      <c r="J20" s="128"/>
      <c r="K20" s="128"/>
      <c r="L20" s="127"/>
      <c r="M20" s="125"/>
      <c r="N20" s="107"/>
      <c r="O20" s="106"/>
      <c r="P20" s="107"/>
      <c r="Q20" s="9"/>
      <c r="R20" s="9"/>
    </row>
    <row r="21" spans="1:20" s="1" customFormat="1" ht="12.75" x14ac:dyDescent="0.2">
      <c r="A21" s="125" t="s">
        <v>17</v>
      </c>
      <c r="B21" s="129"/>
      <c r="C21" s="129"/>
      <c r="D21" s="127"/>
      <c r="E21" s="127"/>
      <c r="F21" s="128"/>
      <c r="G21" s="128"/>
      <c r="H21" s="128"/>
      <c r="I21" s="128"/>
      <c r="J21" s="128"/>
      <c r="K21" s="128"/>
      <c r="L21" s="128"/>
      <c r="M21" s="130"/>
      <c r="N21" s="107"/>
      <c r="O21" s="130"/>
      <c r="P21" s="107"/>
      <c r="Q21" s="9"/>
      <c r="R21" s="9"/>
    </row>
    <row r="22" spans="1:20" s="1" customFormat="1" ht="12.75" x14ac:dyDescent="0.2">
      <c r="A22" s="125" t="s">
        <v>18</v>
      </c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31"/>
      <c r="O22" s="128"/>
      <c r="P22" s="131"/>
      <c r="Q22" s="9"/>
      <c r="R22" s="9"/>
    </row>
    <row r="23" spans="1:20" s="1" customFormat="1" ht="12.75" x14ac:dyDescent="0.2">
      <c r="A23" s="125" t="s">
        <v>19</v>
      </c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31"/>
      <c r="O23" s="128"/>
      <c r="P23" s="131"/>
      <c r="Q23" s="15"/>
      <c r="R23" s="9"/>
    </row>
    <row r="24" spans="1:20" s="1" customFormat="1" ht="12.75" x14ac:dyDescent="0.2">
      <c r="A24" s="125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31"/>
      <c r="O24" s="128"/>
      <c r="P24" s="131"/>
    </row>
    <row r="25" spans="1:20" ht="12.75" x14ac:dyDescent="0.2">
      <c r="A25" s="132"/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3"/>
      <c r="O25" s="134"/>
      <c r="P25" s="133"/>
    </row>
    <row r="26" spans="1:20" ht="12.75" x14ac:dyDescent="0.2">
      <c r="A26" s="132"/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3"/>
      <c r="O26" s="134"/>
      <c r="P26" s="133"/>
    </row>
    <row r="27" spans="1:20" s="1" customFormat="1" ht="12.75" x14ac:dyDescent="0.2">
      <c r="A27" s="161" t="s">
        <v>0</v>
      </c>
      <c r="B27" s="161"/>
      <c r="C27" s="161"/>
      <c r="D27" s="161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</row>
    <row r="28" spans="1:20" s="1" customFormat="1" ht="12.75" x14ac:dyDescent="0.2">
      <c r="A28" s="161" t="s">
        <v>102</v>
      </c>
      <c r="B28" s="161"/>
      <c r="C28" s="161"/>
      <c r="D28" s="161"/>
      <c r="E28" s="161"/>
      <c r="F28" s="161"/>
      <c r="G28" s="161"/>
      <c r="H28" s="161"/>
      <c r="I28" s="161"/>
      <c r="J28" s="161"/>
      <c r="K28" s="161"/>
      <c r="L28" s="161"/>
      <c r="M28" s="161"/>
      <c r="N28" s="161"/>
      <c r="O28" s="161"/>
      <c r="P28" s="161"/>
    </row>
    <row r="29" spans="1:20" s="1" customFormat="1" ht="12.75" x14ac:dyDescent="0.2">
      <c r="A29" s="161" t="s">
        <v>1</v>
      </c>
      <c r="B29" s="161"/>
      <c r="C29" s="161"/>
      <c r="D29" s="161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1"/>
    </row>
    <row r="30" spans="1:20" s="1" customFormat="1" ht="12.75" x14ac:dyDescent="0.2">
      <c r="A30" s="103"/>
      <c r="B30" s="103"/>
      <c r="C30" s="103"/>
      <c r="D30" s="104"/>
      <c r="E30" s="104"/>
      <c r="F30" s="104"/>
      <c r="G30" s="104"/>
      <c r="H30" s="104"/>
      <c r="I30" s="104"/>
      <c r="J30" s="104"/>
      <c r="K30" s="104"/>
      <c r="L30" s="104"/>
      <c r="M30" s="103"/>
      <c r="N30" s="107"/>
      <c r="O30" s="106"/>
      <c r="P30" s="107"/>
    </row>
    <row r="31" spans="1:20" s="1" customFormat="1" ht="12.75" x14ac:dyDescent="0.2">
      <c r="A31" s="162" t="s">
        <v>2</v>
      </c>
      <c r="B31" s="164" t="s">
        <v>27</v>
      </c>
      <c r="C31" s="164"/>
      <c r="D31" s="165" t="s">
        <v>50</v>
      </c>
      <c r="E31" s="166"/>
      <c r="F31" s="166"/>
      <c r="G31" s="166"/>
      <c r="H31" s="166"/>
      <c r="I31" s="166"/>
      <c r="J31" s="166"/>
      <c r="K31" s="166"/>
      <c r="L31" s="167"/>
      <c r="M31" s="164" t="s">
        <v>100</v>
      </c>
      <c r="N31" s="164"/>
      <c r="O31" s="164" t="s">
        <v>101</v>
      </c>
      <c r="P31" s="164"/>
    </row>
    <row r="32" spans="1:20" s="1" customFormat="1" ht="12.75" x14ac:dyDescent="0.2">
      <c r="A32" s="163"/>
      <c r="B32" s="108" t="str">
        <f>+B7</f>
        <v>Agost. 17 (R)</v>
      </c>
      <c r="C32" s="108" t="str">
        <f>+C7</f>
        <v>Ene- Agost.17(R)</v>
      </c>
      <c r="D32" s="110" t="s">
        <v>47</v>
      </c>
      <c r="E32" s="110" t="s">
        <v>59</v>
      </c>
      <c r="F32" s="110" t="s">
        <v>64</v>
      </c>
      <c r="G32" s="110" t="s">
        <v>73</v>
      </c>
      <c r="H32" s="110" t="s">
        <v>75</v>
      </c>
      <c r="I32" s="110" t="s">
        <v>82</v>
      </c>
      <c r="J32" s="110" t="s">
        <v>92</v>
      </c>
      <c r="K32" s="110" t="str">
        <f>+K7</f>
        <v>Agost.18(P)</v>
      </c>
      <c r="L32" s="110" t="s">
        <v>97</v>
      </c>
      <c r="M32" s="111" t="s">
        <v>3</v>
      </c>
      <c r="N32" s="112" t="s">
        <v>4</v>
      </c>
      <c r="O32" s="111" t="s">
        <v>3</v>
      </c>
      <c r="P32" s="112" t="s">
        <v>4</v>
      </c>
      <c r="T32" s="37"/>
    </row>
    <row r="33" spans="1:16" s="1" customFormat="1" ht="12.75" x14ac:dyDescent="0.2">
      <c r="A33" s="113" t="s">
        <v>5</v>
      </c>
      <c r="B33" s="135">
        <v>20863.886289999999</v>
      </c>
      <c r="C33" s="114">
        <v>37283.474560000002</v>
      </c>
      <c r="D33" s="135">
        <v>0</v>
      </c>
      <c r="E33" s="135">
        <v>0</v>
      </c>
      <c r="F33" s="135">
        <v>170201.55650999999</v>
      </c>
      <c r="G33" s="135">
        <v>10000</v>
      </c>
      <c r="H33" s="135">
        <v>0</v>
      </c>
      <c r="I33" s="135">
        <v>644.04201999999998</v>
      </c>
      <c r="J33" s="114">
        <v>200000</v>
      </c>
      <c r="K33" s="114">
        <v>150000</v>
      </c>
      <c r="L33" s="114">
        <v>530845.59852999996</v>
      </c>
      <c r="M33" s="115">
        <f>K33-B33</f>
        <v>129136.11371000001</v>
      </c>
      <c r="N33" s="116">
        <f>+K33/B33-1</f>
        <v>6.1894563608647815</v>
      </c>
      <c r="O33" s="117">
        <f>+L33-C33</f>
        <v>493562.12396999996</v>
      </c>
      <c r="P33" s="118">
        <f>+L33/C33-1</f>
        <v>13.238093546665409</v>
      </c>
    </row>
    <row r="34" spans="1:16" s="1" customFormat="1" ht="12.75" x14ac:dyDescent="0.2">
      <c r="A34" s="113" t="s">
        <v>6</v>
      </c>
      <c r="B34" s="135">
        <v>4190.01</v>
      </c>
      <c r="C34" s="114">
        <v>20125.122750000002</v>
      </c>
      <c r="D34" s="135">
        <v>1100</v>
      </c>
      <c r="E34" s="135">
        <v>0</v>
      </c>
      <c r="F34" s="135">
        <v>1100</v>
      </c>
      <c r="G34" s="135">
        <v>55000</v>
      </c>
      <c r="H34" s="135">
        <v>24000</v>
      </c>
      <c r="I34" s="135">
        <v>12577.666999999999</v>
      </c>
      <c r="J34" s="114">
        <v>26078.125</v>
      </c>
      <c r="K34" s="114">
        <v>6625</v>
      </c>
      <c r="L34" s="114">
        <v>126480.792</v>
      </c>
      <c r="M34" s="115">
        <f t="shared" ref="M34:M44" si="4">K34-B34</f>
        <v>2434.9899999999998</v>
      </c>
      <c r="N34" s="116">
        <f t="shared" ref="N34:N44" si="5">+K34/B34-1</f>
        <v>0.58114181111739582</v>
      </c>
      <c r="O34" s="117">
        <f t="shared" ref="O34:O44" si="6">+L34-C34</f>
        <v>106355.66925000001</v>
      </c>
      <c r="P34" s="118">
        <f t="shared" ref="P34:P44" si="7">+L34/C34-1</f>
        <v>5.2847215180339697</v>
      </c>
    </row>
    <row r="35" spans="1:16" s="1" customFormat="1" ht="12.75" x14ac:dyDescent="0.2">
      <c r="A35" s="113" t="s">
        <v>7</v>
      </c>
      <c r="B35" s="136">
        <v>4298.3925099999997</v>
      </c>
      <c r="C35" s="114">
        <v>34998.811000000002</v>
      </c>
      <c r="D35" s="136">
        <v>3325.2686100000001</v>
      </c>
      <c r="E35" s="136">
        <v>4601.6315700000005</v>
      </c>
      <c r="F35" s="136">
        <v>3106.2460000000001</v>
      </c>
      <c r="G35" s="136">
        <v>3466.5619100000004</v>
      </c>
      <c r="H35" s="136">
        <v>5307.8750499999996</v>
      </c>
      <c r="I35" s="136">
        <v>3107.66869</v>
      </c>
      <c r="J35" s="114">
        <v>3025.5950800000001</v>
      </c>
      <c r="K35" s="114">
        <v>6437.1455400000004</v>
      </c>
      <c r="L35" s="114">
        <v>32377.992449999998</v>
      </c>
      <c r="M35" s="115">
        <f t="shared" si="4"/>
        <v>2138.7530300000008</v>
      </c>
      <c r="N35" s="116">
        <f t="shared" si="5"/>
        <v>0.49757043476701956</v>
      </c>
      <c r="O35" s="117">
        <f t="shared" si="6"/>
        <v>-2620.8185500000036</v>
      </c>
      <c r="P35" s="118">
        <f t="shared" si="7"/>
        <v>-7.4883073884995821E-2</v>
      </c>
    </row>
    <row r="36" spans="1:16" s="1" customFormat="1" ht="12.75" x14ac:dyDescent="0.2">
      <c r="A36" s="113" t="s">
        <v>8</v>
      </c>
      <c r="B36" s="136">
        <v>19973.786339999999</v>
      </c>
      <c r="C36" s="114">
        <v>115551.51824999999</v>
      </c>
      <c r="D36" s="136">
        <v>14484.555880000002</v>
      </c>
      <c r="E36" s="136">
        <v>11474.013869999999</v>
      </c>
      <c r="F36" s="136">
        <v>11900.35799</v>
      </c>
      <c r="G36" s="136">
        <v>15091.8161</v>
      </c>
      <c r="H36" s="136">
        <v>16364.80927</v>
      </c>
      <c r="I36" s="136">
        <v>12800.52383</v>
      </c>
      <c r="J36" s="114">
        <v>14814.358880000002</v>
      </c>
      <c r="K36" s="114">
        <v>14338.685160000001</v>
      </c>
      <c r="L36" s="114">
        <v>111269.12098000001</v>
      </c>
      <c r="M36" s="115">
        <f t="shared" si="4"/>
        <v>-5635.1011799999978</v>
      </c>
      <c r="N36" s="116">
        <f t="shared" si="5"/>
        <v>-0.28212483522540766</v>
      </c>
      <c r="O36" s="117">
        <f t="shared" si="6"/>
        <v>-4282.3972699999867</v>
      </c>
      <c r="P36" s="118">
        <f t="shared" si="7"/>
        <v>-3.7060501972244642E-2</v>
      </c>
    </row>
    <row r="37" spans="1:16" s="1" customFormat="1" ht="12.75" x14ac:dyDescent="0.2">
      <c r="A37" s="113" t="s">
        <v>9</v>
      </c>
      <c r="B37" s="136">
        <v>5</v>
      </c>
      <c r="C37" s="114">
        <v>5</v>
      </c>
      <c r="D37" s="136">
        <v>0</v>
      </c>
      <c r="E37" s="136">
        <v>0</v>
      </c>
      <c r="F37" s="136">
        <v>0</v>
      </c>
      <c r="G37" s="136">
        <v>0</v>
      </c>
      <c r="H37" s="136">
        <v>0</v>
      </c>
      <c r="I37" s="136">
        <v>0</v>
      </c>
      <c r="J37" s="114">
        <v>0</v>
      </c>
      <c r="K37" s="114">
        <v>0</v>
      </c>
      <c r="L37" s="114">
        <v>0</v>
      </c>
      <c r="M37" s="115">
        <f t="shared" si="4"/>
        <v>-5</v>
      </c>
      <c r="N37" s="116">
        <f t="shared" si="5"/>
        <v>-1</v>
      </c>
      <c r="O37" s="117">
        <f t="shared" si="6"/>
        <v>-5</v>
      </c>
      <c r="P37" s="118">
        <f t="shared" si="7"/>
        <v>-1</v>
      </c>
    </row>
    <row r="38" spans="1:16" s="1" customFormat="1" ht="12.75" x14ac:dyDescent="0.2">
      <c r="A38" s="113" t="s">
        <v>10</v>
      </c>
      <c r="B38" s="136">
        <v>0</v>
      </c>
      <c r="C38" s="114">
        <v>35</v>
      </c>
      <c r="D38" s="136">
        <v>0</v>
      </c>
      <c r="E38" s="136">
        <v>0</v>
      </c>
      <c r="F38" s="136">
        <v>0</v>
      </c>
      <c r="G38" s="136">
        <v>20</v>
      </c>
      <c r="H38" s="136">
        <v>0</v>
      </c>
      <c r="I38" s="136">
        <v>0</v>
      </c>
      <c r="J38" s="114">
        <v>0</v>
      </c>
      <c r="K38" s="114">
        <v>0</v>
      </c>
      <c r="L38" s="114">
        <v>20</v>
      </c>
      <c r="M38" s="115">
        <f t="shared" si="4"/>
        <v>0</v>
      </c>
      <c r="N38" s="116">
        <v>0</v>
      </c>
      <c r="O38" s="117">
        <f t="shared" si="6"/>
        <v>-15</v>
      </c>
      <c r="P38" s="118">
        <f t="shared" si="7"/>
        <v>-0.4285714285714286</v>
      </c>
    </row>
    <row r="39" spans="1:16" s="1" customFormat="1" ht="12.75" x14ac:dyDescent="0.2">
      <c r="A39" s="113" t="s">
        <v>11</v>
      </c>
      <c r="B39" s="136">
        <v>11241.845220000001</v>
      </c>
      <c r="C39" s="114">
        <v>171332.53771999999</v>
      </c>
      <c r="D39" s="136">
        <v>9779.1919499999985</v>
      </c>
      <c r="E39" s="136">
        <v>6655.9003900000007</v>
      </c>
      <c r="F39" s="136">
        <v>2840.6681399999998</v>
      </c>
      <c r="G39" s="136">
        <v>4322.6678499999998</v>
      </c>
      <c r="H39" s="136">
        <v>6195.02513</v>
      </c>
      <c r="I39" s="136">
        <v>13860.240159999999</v>
      </c>
      <c r="J39" s="114">
        <v>5999.6203700000005</v>
      </c>
      <c r="K39" s="114">
        <v>16422.241180000001</v>
      </c>
      <c r="L39" s="114">
        <v>66075.555169999992</v>
      </c>
      <c r="M39" s="115">
        <f t="shared" si="4"/>
        <v>5180.3959599999998</v>
      </c>
      <c r="N39" s="116">
        <f t="shared" si="5"/>
        <v>0.46081367058707823</v>
      </c>
      <c r="O39" s="117">
        <f t="shared" si="6"/>
        <v>-105256.98255</v>
      </c>
      <c r="P39" s="118">
        <f t="shared" si="7"/>
        <v>-0.61434321787736612</v>
      </c>
    </row>
    <row r="40" spans="1:16" s="1" customFormat="1" ht="12.75" x14ac:dyDescent="0.2">
      <c r="A40" s="113" t="s">
        <v>12</v>
      </c>
      <c r="B40" s="136">
        <v>41531.559009999997</v>
      </c>
      <c r="C40" s="114">
        <v>445082.82342000003</v>
      </c>
      <c r="D40" s="136">
        <v>25412.080170000001</v>
      </c>
      <c r="E40" s="136">
        <v>58421.481460000003</v>
      </c>
      <c r="F40" s="136">
        <v>40393.776130000006</v>
      </c>
      <c r="G40" s="136">
        <v>31068.918590000001</v>
      </c>
      <c r="H40" s="136">
        <v>29382.08366</v>
      </c>
      <c r="I40" s="136">
        <v>32769.345719999998</v>
      </c>
      <c r="J40" s="114">
        <v>34886.24944</v>
      </c>
      <c r="K40" s="114">
        <v>22785.465960000001</v>
      </c>
      <c r="L40" s="114">
        <v>275119.40113000001</v>
      </c>
      <c r="M40" s="115">
        <f t="shared" si="4"/>
        <v>-18746.093049999996</v>
      </c>
      <c r="N40" s="116">
        <f t="shared" si="5"/>
        <v>-0.45136983770549766</v>
      </c>
      <c r="O40" s="117">
        <f t="shared" si="6"/>
        <v>-169963.42229000002</v>
      </c>
      <c r="P40" s="118">
        <f t="shared" si="7"/>
        <v>-0.38186920129608093</v>
      </c>
    </row>
    <row r="41" spans="1:16" s="1" customFormat="1" ht="12.75" x14ac:dyDescent="0.2">
      <c r="A41" s="113" t="s">
        <v>13</v>
      </c>
      <c r="B41" s="136">
        <v>37318.444439999999</v>
      </c>
      <c r="C41" s="114">
        <v>255876.74457999997</v>
      </c>
      <c r="D41" s="136">
        <v>39743.746829999996</v>
      </c>
      <c r="E41" s="136">
        <v>33052.988839999998</v>
      </c>
      <c r="F41" s="136">
        <v>36819.01526</v>
      </c>
      <c r="G41" s="136">
        <v>37798.618640000001</v>
      </c>
      <c r="H41" s="136">
        <v>41326.53484</v>
      </c>
      <c r="I41" s="136">
        <v>39999.153880000005</v>
      </c>
      <c r="J41" s="114">
        <v>42902.155129999999</v>
      </c>
      <c r="K41" s="114">
        <v>49697.864000000001</v>
      </c>
      <c r="L41" s="114">
        <v>321340.07741999999</v>
      </c>
      <c r="M41" s="115">
        <f t="shared" si="4"/>
        <v>12379.419560000002</v>
      </c>
      <c r="N41" s="116">
        <f t="shared" si="5"/>
        <v>0.3317238900432582</v>
      </c>
      <c r="O41" s="117">
        <f t="shared" si="6"/>
        <v>65463.332840000017</v>
      </c>
      <c r="P41" s="118">
        <f t="shared" si="7"/>
        <v>0.25583932196516157</v>
      </c>
    </row>
    <row r="42" spans="1:16" s="1" customFormat="1" ht="12.75" x14ac:dyDescent="0.2">
      <c r="A42" s="113" t="s">
        <v>14</v>
      </c>
      <c r="B42" s="136">
        <v>2842.3331400000002</v>
      </c>
      <c r="C42" s="114">
        <v>26809.756969999999</v>
      </c>
      <c r="D42" s="136">
        <v>1636.9023</v>
      </c>
      <c r="E42" s="136">
        <v>1655.8173100000001</v>
      </c>
      <c r="F42" s="136">
        <v>6223.7905000000001</v>
      </c>
      <c r="G42" s="136">
        <v>1633.9428300000002</v>
      </c>
      <c r="H42" s="136">
        <v>5523.3992500000004</v>
      </c>
      <c r="I42" s="136">
        <v>1185.0561699999998</v>
      </c>
      <c r="J42" s="114">
        <v>842.06389999999999</v>
      </c>
      <c r="K42" s="114">
        <v>4156.8598099999999</v>
      </c>
      <c r="L42" s="114">
        <v>22857.832069999997</v>
      </c>
      <c r="M42" s="115">
        <f t="shared" si="4"/>
        <v>1314.5266699999997</v>
      </c>
      <c r="N42" s="116">
        <f t="shared" si="5"/>
        <v>0.46248156189038414</v>
      </c>
      <c r="O42" s="117">
        <f t="shared" si="6"/>
        <v>-3951.9249000000018</v>
      </c>
      <c r="P42" s="118">
        <f t="shared" si="7"/>
        <v>-0.14740621872933013</v>
      </c>
    </row>
    <row r="43" spans="1:16" s="1" customFormat="1" ht="12.75" x14ac:dyDescent="0.2">
      <c r="A43" s="113" t="s">
        <v>15</v>
      </c>
      <c r="B43" s="136">
        <v>52751.195380000005</v>
      </c>
      <c r="C43" s="114">
        <v>320517.93958999997</v>
      </c>
      <c r="D43" s="136">
        <v>33227.458339999997</v>
      </c>
      <c r="E43" s="136">
        <v>32825.007210000003</v>
      </c>
      <c r="F43" s="136">
        <v>37720.025919999993</v>
      </c>
      <c r="G43" s="136">
        <v>38337.053110000001</v>
      </c>
      <c r="H43" s="136">
        <v>42133.638550000003</v>
      </c>
      <c r="I43" s="136">
        <v>35713.551169999992</v>
      </c>
      <c r="J43" s="114">
        <v>34186.881670000002</v>
      </c>
      <c r="K43" s="114">
        <v>42253.267719999996</v>
      </c>
      <c r="L43" s="114">
        <v>296396.88368999999</v>
      </c>
      <c r="M43" s="115">
        <f t="shared" si="4"/>
        <v>-10497.927660000008</v>
      </c>
      <c r="N43" s="116">
        <f t="shared" si="5"/>
        <v>-0.19900833686093444</v>
      </c>
      <c r="O43" s="117">
        <f t="shared" si="6"/>
        <v>-24121.055899999978</v>
      </c>
      <c r="P43" s="118">
        <f t="shared" si="7"/>
        <v>-7.5256492447365431E-2</v>
      </c>
    </row>
    <row r="44" spans="1:16" s="13" customFormat="1" ht="12.75" x14ac:dyDescent="0.2">
      <c r="A44" s="108" t="s">
        <v>16</v>
      </c>
      <c r="B44" s="137">
        <v>195016.45232999997</v>
      </c>
      <c r="C44" s="120">
        <v>1427618.7288399998</v>
      </c>
      <c r="D44" s="137">
        <v>128709.20408</v>
      </c>
      <c r="E44" s="137">
        <v>148686.84065</v>
      </c>
      <c r="F44" s="137">
        <v>310305.43644999998</v>
      </c>
      <c r="G44" s="137">
        <v>196739.57902999996</v>
      </c>
      <c r="H44" s="137">
        <v>170233.36575</v>
      </c>
      <c r="I44" s="137">
        <v>152657.24864000001</v>
      </c>
      <c r="J44" s="119">
        <v>362735.04946999997</v>
      </c>
      <c r="K44" s="119">
        <v>312716.52937</v>
      </c>
      <c r="L44" s="119">
        <v>1782783.2534399997</v>
      </c>
      <c r="M44" s="121">
        <f t="shared" si="4"/>
        <v>117700.07704000003</v>
      </c>
      <c r="N44" s="122">
        <f t="shared" si="5"/>
        <v>0.60353921750577277</v>
      </c>
      <c r="O44" s="123">
        <f t="shared" si="6"/>
        <v>355164.52459999989</v>
      </c>
      <c r="P44" s="124">
        <f t="shared" si="7"/>
        <v>0.24878107678552652</v>
      </c>
    </row>
    <row r="45" spans="1:16" s="1" customFormat="1" ht="12.75" x14ac:dyDescent="0.2">
      <c r="A45" s="125"/>
      <c r="B45" s="129"/>
      <c r="C45" s="129"/>
      <c r="D45" s="127"/>
      <c r="E45" s="127"/>
      <c r="F45" s="127"/>
      <c r="G45" s="127"/>
      <c r="H45" s="127"/>
      <c r="I45" s="127"/>
      <c r="J45" s="127"/>
      <c r="K45" s="127"/>
      <c r="L45" s="127"/>
      <c r="M45" s="125"/>
      <c r="N45" s="138"/>
      <c r="O45" s="106"/>
      <c r="P45" s="107"/>
    </row>
    <row r="46" spans="1:16" s="1" customFormat="1" ht="12.75" x14ac:dyDescent="0.2">
      <c r="A46" s="125" t="s">
        <v>17</v>
      </c>
      <c r="B46" s="129"/>
      <c r="C46" s="129"/>
      <c r="D46" s="127"/>
      <c r="E46" s="127"/>
      <c r="F46" s="127"/>
      <c r="G46" s="127"/>
      <c r="H46" s="127"/>
      <c r="I46" s="127"/>
      <c r="J46" s="127"/>
      <c r="K46" s="127"/>
      <c r="L46" s="127"/>
      <c r="M46" s="125"/>
      <c r="N46" s="138"/>
      <c r="O46" s="106"/>
      <c r="P46" s="107"/>
    </row>
    <row r="47" spans="1:16" s="1" customFormat="1" ht="12.75" x14ac:dyDescent="0.2">
      <c r="A47" s="125" t="s">
        <v>18</v>
      </c>
      <c r="B47" s="129"/>
      <c r="C47" s="129"/>
      <c r="D47" s="127"/>
      <c r="E47" s="127"/>
      <c r="F47" s="127"/>
      <c r="G47" s="127"/>
      <c r="H47" s="127"/>
      <c r="I47" s="127"/>
      <c r="J47" s="127"/>
      <c r="K47" s="127"/>
      <c r="L47" s="127"/>
      <c r="M47" s="125"/>
      <c r="N47" s="138"/>
      <c r="O47" s="106"/>
      <c r="P47" s="107"/>
    </row>
    <row r="48" spans="1:16" s="1" customFormat="1" ht="12.75" x14ac:dyDescent="0.2">
      <c r="A48" s="125" t="s">
        <v>19</v>
      </c>
      <c r="B48" s="129"/>
      <c r="C48" s="129"/>
      <c r="D48" s="127"/>
      <c r="E48" s="127"/>
      <c r="F48" s="127"/>
      <c r="G48" s="127"/>
      <c r="H48" s="127"/>
      <c r="I48" s="127"/>
      <c r="J48" s="127"/>
      <c r="K48" s="127"/>
      <c r="L48" s="127"/>
      <c r="M48" s="125"/>
      <c r="N48" s="138"/>
      <c r="O48" s="106"/>
      <c r="P48" s="107"/>
    </row>
    <row r="49" spans="1:16" ht="12.75" x14ac:dyDescent="0.2">
      <c r="A49" s="139"/>
      <c r="B49" s="139"/>
      <c r="C49" s="139"/>
      <c r="D49" s="140"/>
      <c r="E49" s="140"/>
      <c r="F49" s="140"/>
      <c r="G49" s="140"/>
      <c r="H49" s="140"/>
      <c r="I49" s="140"/>
      <c r="J49" s="140"/>
      <c r="K49" s="140"/>
      <c r="L49" s="140"/>
      <c r="M49" s="139"/>
      <c r="N49" s="133"/>
      <c r="O49" s="134"/>
      <c r="P49" s="133"/>
    </row>
    <row r="50" spans="1:16" ht="12.75" x14ac:dyDescent="0.2">
      <c r="A50" s="139"/>
      <c r="B50" s="139"/>
      <c r="C50" s="139"/>
      <c r="D50" s="140"/>
      <c r="E50" s="140"/>
      <c r="F50" s="140"/>
      <c r="G50" s="140"/>
      <c r="H50" s="140"/>
      <c r="I50" s="140"/>
      <c r="J50" s="140"/>
      <c r="K50" s="140"/>
      <c r="L50" s="140"/>
      <c r="M50" s="139"/>
      <c r="N50" s="133"/>
      <c r="O50" s="134"/>
      <c r="P50" s="133"/>
    </row>
    <row r="51" spans="1:16" ht="12.75" x14ac:dyDescent="0.2">
      <c r="A51" s="139"/>
      <c r="B51" s="139"/>
      <c r="C51" s="139"/>
      <c r="D51" s="140"/>
      <c r="E51" s="140"/>
      <c r="F51" s="140"/>
      <c r="G51" s="140"/>
      <c r="H51" s="140"/>
      <c r="I51" s="140"/>
      <c r="J51" s="140"/>
      <c r="K51" s="140"/>
      <c r="L51" s="140"/>
      <c r="M51" s="139"/>
      <c r="N51" s="133"/>
      <c r="O51" s="134"/>
      <c r="P51" s="133"/>
    </row>
    <row r="52" spans="1:16" ht="12.75" x14ac:dyDescent="0.2">
      <c r="A52" s="139"/>
      <c r="B52" s="139"/>
      <c r="C52" s="139"/>
      <c r="D52" s="140"/>
      <c r="E52" s="140"/>
      <c r="F52" s="140"/>
      <c r="G52" s="140"/>
      <c r="H52" s="140"/>
      <c r="I52" s="140"/>
      <c r="J52" s="140"/>
      <c r="K52" s="140"/>
      <c r="L52" s="140"/>
      <c r="M52" s="139"/>
      <c r="N52" s="133"/>
      <c r="O52" s="134"/>
      <c r="P52" s="133"/>
    </row>
    <row r="53" spans="1:16" ht="12.75" x14ac:dyDescent="0.2">
      <c r="A53" s="139"/>
      <c r="B53" s="139"/>
      <c r="C53" s="139"/>
      <c r="D53" s="140"/>
      <c r="E53" s="140"/>
      <c r="F53" s="140"/>
      <c r="G53" s="140"/>
      <c r="H53" s="140"/>
      <c r="I53" s="140"/>
      <c r="J53" s="140"/>
      <c r="K53" s="140"/>
      <c r="L53" s="140"/>
      <c r="M53" s="139"/>
      <c r="N53" s="133"/>
      <c r="O53" s="134"/>
      <c r="P53" s="133"/>
    </row>
    <row r="54" spans="1:16" ht="12.75" x14ac:dyDescent="0.2">
      <c r="A54" s="139"/>
      <c r="B54" s="139"/>
      <c r="C54" s="139"/>
      <c r="D54" s="140"/>
      <c r="E54" s="140"/>
      <c r="F54" s="140"/>
      <c r="G54" s="140"/>
      <c r="H54" s="140"/>
      <c r="I54" s="140"/>
      <c r="J54" s="140"/>
      <c r="K54" s="140"/>
      <c r="L54" s="140"/>
      <c r="M54" s="139"/>
      <c r="N54" s="133"/>
      <c r="O54" s="134"/>
      <c r="P54" s="133"/>
    </row>
    <row r="55" spans="1:16" ht="12.75" x14ac:dyDescent="0.2">
      <c r="A55" s="139"/>
      <c r="B55" s="139"/>
      <c r="C55" s="139"/>
      <c r="D55" s="140"/>
      <c r="E55" s="140"/>
      <c r="F55" s="140"/>
      <c r="G55" s="140"/>
      <c r="H55" s="140"/>
      <c r="I55" s="140"/>
      <c r="J55" s="140"/>
      <c r="K55" s="140"/>
      <c r="L55" s="140"/>
      <c r="M55" s="139"/>
      <c r="N55" s="133"/>
      <c r="O55" s="134"/>
      <c r="P55" s="133"/>
    </row>
    <row r="56" spans="1:16" ht="12.75" x14ac:dyDescent="0.2">
      <c r="A56" s="139"/>
      <c r="B56" s="139"/>
      <c r="C56" s="139"/>
      <c r="D56" s="140"/>
      <c r="E56" s="140"/>
      <c r="F56" s="140"/>
      <c r="G56" s="140"/>
      <c r="H56" s="140"/>
      <c r="I56" s="140"/>
      <c r="J56" s="140"/>
      <c r="K56" s="140"/>
      <c r="L56" s="140"/>
      <c r="M56" s="139"/>
      <c r="N56" s="133"/>
      <c r="O56" s="134"/>
      <c r="P56" s="133"/>
    </row>
    <row r="57" spans="1:16" ht="12.75" x14ac:dyDescent="0.2">
      <c r="A57" s="139"/>
      <c r="B57" s="139"/>
      <c r="C57" s="139"/>
      <c r="D57" s="140"/>
      <c r="E57" s="140"/>
      <c r="F57" s="140"/>
      <c r="G57" s="140"/>
      <c r="H57" s="140"/>
      <c r="I57" s="140"/>
      <c r="J57" s="140"/>
      <c r="K57" s="140"/>
      <c r="L57" s="140"/>
      <c r="M57" s="139"/>
      <c r="N57" s="133"/>
      <c r="O57" s="134"/>
      <c r="P57" s="133"/>
    </row>
    <row r="58" spans="1:16" ht="12.75" x14ac:dyDescent="0.2">
      <c r="A58" s="139"/>
      <c r="B58" s="139"/>
      <c r="C58" s="139"/>
      <c r="D58" s="140"/>
      <c r="E58" s="140"/>
      <c r="F58" s="140"/>
      <c r="G58" s="140"/>
      <c r="H58" s="140"/>
      <c r="I58" s="140"/>
      <c r="J58" s="140"/>
      <c r="K58" s="140"/>
      <c r="L58" s="140"/>
      <c r="M58" s="139"/>
      <c r="N58" s="133"/>
      <c r="O58" s="134"/>
      <c r="P58" s="133"/>
    </row>
    <row r="59" spans="1:16" ht="12.75" x14ac:dyDescent="0.2">
      <c r="A59" s="139"/>
      <c r="B59" s="139"/>
      <c r="C59" s="139"/>
      <c r="D59" s="140"/>
      <c r="E59" s="140"/>
      <c r="F59" s="140"/>
      <c r="G59" s="140"/>
      <c r="H59" s="140"/>
      <c r="I59" s="140"/>
      <c r="J59" s="140"/>
      <c r="K59" s="140"/>
      <c r="L59" s="140"/>
      <c r="M59" s="139"/>
      <c r="N59" s="133"/>
      <c r="O59" s="134"/>
      <c r="P59" s="133"/>
    </row>
    <row r="60" spans="1:16" s="1" customFormat="1" ht="12.75" x14ac:dyDescent="0.2">
      <c r="A60" s="161" t="s">
        <v>0</v>
      </c>
      <c r="B60" s="161"/>
      <c r="C60" s="161"/>
      <c r="D60" s="161"/>
      <c r="E60" s="161"/>
      <c r="F60" s="161"/>
      <c r="G60" s="161"/>
      <c r="H60" s="161"/>
      <c r="I60" s="161"/>
      <c r="J60" s="161"/>
      <c r="K60" s="161"/>
      <c r="L60" s="161"/>
      <c r="M60" s="161"/>
      <c r="N60" s="161"/>
      <c r="O60" s="161"/>
      <c r="P60" s="161"/>
    </row>
    <row r="61" spans="1:16" s="1" customFormat="1" ht="12.75" x14ac:dyDescent="0.2">
      <c r="A61" s="161" t="s">
        <v>102</v>
      </c>
      <c r="B61" s="161"/>
      <c r="C61" s="161"/>
      <c r="D61" s="161"/>
      <c r="E61" s="161"/>
      <c r="F61" s="161"/>
      <c r="G61" s="161"/>
      <c r="H61" s="161"/>
      <c r="I61" s="161"/>
      <c r="J61" s="161"/>
      <c r="K61" s="161"/>
      <c r="L61" s="161"/>
      <c r="M61" s="161"/>
      <c r="N61" s="161"/>
      <c r="O61" s="161"/>
      <c r="P61" s="161"/>
    </row>
    <row r="62" spans="1:16" s="1" customFormat="1" ht="12.75" x14ac:dyDescent="0.2">
      <c r="A62" s="161" t="s">
        <v>1</v>
      </c>
      <c r="B62" s="161"/>
      <c r="C62" s="161"/>
      <c r="D62" s="161"/>
      <c r="E62" s="161"/>
      <c r="F62" s="161"/>
      <c r="G62" s="161"/>
      <c r="H62" s="161"/>
      <c r="I62" s="161"/>
      <c r="J62" s="161"/>
      <c r="K62" s="161"/>
      <c r="L62" s="161"/>
      <c r="M62" s="161"/>
      <c r="N62" s="161"/>
      <c r="O62" s="161"/>
      <c r="P62" s="161"/>
    </row>
    <row r="63" spans="1:16" s="1" customFormat="1" ht="12.75" x14ac:dyDescent="0.2">
      <c r="A63" s="103"/>
      <c r="B63" s="103"/>
      <c r="C63" s="103"/>
      <c r="D63" s="104"/>
      <c r="E63" s="104"/>
      <c r="F63" s="104"/>
      <c r="G63" s="104"/>
      <c r="H63" s="104"/>
      <c r="I63" s="104"/>
      <c r="J63" s="104"/>
      <c r="K63" s="104"/>
      <c r="L63" s="104"/>
      <c r="M63" s="103"/>
      <c r="N63" s="107"/>
      <c r="O63" s="106"/>
      <c r="P63" s="107"/>
    </row>
    <row r="64" spans="1:16" s="1" customFormat="1" ht="12.75" x14ac:dyDescent="0.2">
      <c r="A64" s="162" t="s">
        <v>2</v>
      </c>
      <c r="B64" s="164" t="s">
        <v>28</v>
      </c>
      <c r="C64" s="164"/>
      <c r="D64" s="165" t="s">
        <v>51</v>
      </c>
      <c r="E64" s="166"/>
      <c r="F64" s="166"/>
      <c r="G64" s="166"/>
      <c r="H64" s="166"/>
      <c r="I64" s="166"/>
      <c r="J64" s="166"/>
      <c r="K64" s="166"/>
      <c r="L64" s="167"/>
      <c r="M64" s="164" t="s">
        <v>100</v>
      </c>
      <c r="N64" s="164"/>
      <c r="O64" s="164" t="s">
        <v>101</v>
      </c>
      <c r="P64" s="164"/>
    </row>
    <row r="65" spans="1:16" s="1" customFormat="1" ht="12.75" x14ac:dyDescent="0.2">
      <c r="A65" s="163"/>
      <c r="B65" s="108" t="str">
        <f>+B32</f>
        <v>Agost. 17 (R)</v>
      </c>
      <c r="C65" s="108" t="str">
        <f>+C32</f>
        <v>Ene- Agost.17(R)</v>
      </c>
      <c r="D65" s="110" t="s">
        <v>47</v>
      </c>
      <c r="E65" s="110" t="s">
        <v>59</v>
      </c>
      <c r="F65" s="110" t="s">
        <v>64</v>
      </c>
      <c r="G65" s="110" t="s">
        <v>73</v>
      </c>
      <c r="H65" s="110" t="s">
        <v>75</v>
      </c>
      <c r="I65" s="110" t="s">
        <v>82</v>
      </c>
      <c r="J65" s="110" t="s">
        <v>92</v>
      </c>
      <c r="K65" s="110" t="str">
        <f>+K32</f>
        <v>Agost.18(P)</v>
      </c>
      <c r="L65" s="110" t="s">
        <v>97</v>
      </c>
      <c r="M65" s="111" t="s">
        <v>3</v>
      </c>
      <c r="N65" s="112" t="s">
        <v>4</v>
      </c>
      <c r="O65" s="111" t="s">
        <v>3</v>
      </c>
      <c r="P65" s="112" t="s">
        <v>4</v>
      </c>
    </row>
    <row r="66" spans="1:16" s="1" customFormat="1" ht="12.75" x14ac:dyDescent="0.2">
      <c r="A66" s="113" t="s">
        <v>5</v>
      </c>
      <c r="B66" s="141">
        <v>135367.30758000002</v>
      </c>
      <c r="C66" s="114">
        <v>206304.04061000003</v>
      </c>
      <c r="D66" s="141">
        <v>6250.6358399999999</v>
      </c>
      <c r="E66" s="141">
        <v>0</v>
      </c>
      <c r="F66" s="141">
        <v>120</v>
      </c>
      <c r="G66" s="141">
        <v>198.63821999999999</v>
      </c>
      <c r="H66" s="141">
        <v>15741.209199999999</v>
      </c>
      <c r="I66" s="141">
        <v>6847.1584599999996</v>
      </c>
      <c r="J66" s="114">
        <v>6894.7331900000008</v>
      </c>
      <c r="K66" s="114">
        <v>11554.241709999998</v>
      </c>
      <c r="L66" s="114">
        <v>47606.616620000001</v>
      </c>
      <c r="M66" s="115">
        <f>K66-B66</f>
        <v>-123813.06587000002</v>
      </c>
      <c r="N66" s="116">
        <f>+K66/B66-1</f>
        <v>-0.91464525728879098</v>
      </c>
      <c r="O66" s="117">
        <f>+L66-C66</f>
        <v>-158697.42399000004</v>
      </c>
      <c r="P66" s="118">
        <f>+L66/C66-1</f>
        <v>-0.76924050309806491</v>
      </c>
    </row>
    <row r="67" spans="1:16" s="1" customFormat="1" ht="12.75" x14ac:dyDescent="0.2">
      <c r="A67" s="113" t="s">
        <v>6</v>
      </c>
      <c r="B67" s="141">
        <v>45772.536540000008</v>
      </c>
      <c r="C67" s="114">
        <v>450650.15190000006</v>
      </c>
      <c r="D67" s="141">
        <v>31761.05114</v>
      </c>
      <c r="E67" s="141">
        <v>85560.678280000007</v>
      </c>
      <c r="F67" s="141">
        <v>123320.28664000001</v>
      </c>
      <c r="G67" s="141">
        <v>332859.2635</v>
      </c>
      <c r="H67" s="141">
        <v>27368.860229999998</v>
      </c>
      <c r="I67" s="141">
        <v>200050.06456</v>
      </c>
      <c r="J67" s="114">
        <v>86627.735109999994</v>
      </c>
      <c r="K67" s="114">
        <v>20143.00649</v>
      </c>
      <c r="L67" s="114">
        <v>907690.94594999985</v>
      </c>
      <c r="M67" s="115">
        <f t="shared" ref="M67:M77" si="8">K67-B67</f>
        <v>-25629.530050000008</v>
      </c>
      <c r="N67" s="116">
        <f t="shared" ref="N67:N77" si="9">+K67/B67-1</f>
        <v>-0.55993248326106437</v>
      </c>
      <c r="O67" s="117">
        <f t="shared" ref="O67:O77" si="10">+L67-C67</f>
        <v>457040.79404999979</v>
      </c>
      <c r="P67" s="118">
        <f t="shared" ref="P67:P77" si="11">+L67/C67-1</f>
        <v>1.0141809386351164</v>
      </c>
    </row>
    <row r="68" spans="1:16" s="1" customFormat="1" ht="12.75" x14ac:dyDescent="0.2">
      <c r="A68" s="113" t="s">
        <v>7</v>
      </c>
      <c r="B68" s="141">
        <v>16781.348469999997</v>
      </c>
      <c r="C68" s="114">
        <v>108470.18683999999</v>
      </c>
      <c r="D68" s="141">
        <v>23561.524810000003</v>
      </c>
      <c r="E68" s="141">
        <v>11167.73602</v>
      </c>
      <c r="F68" s="141">
        <v>8670.4883900000004</v>
      </c>
      <c r="G68" s="141">
        <v>19409.935710000002</v>
      </c>
      <c r="H68" s="141">
        <v>29009.692799999997</v>
      </c>
      <c r="I68" s="141">
        <v>21011.551879999999</v>
      </c>
      <c r="J68" s="114">
        <v>8961.3091400000012</v>
      </c>
      <c r="K68" s="114">
        <v>22018.098670000003</v>
      </c>
      <c r="L68" s="114">
        <v>143810.33742</v>
      </c>
      <c r="M68" s="115">
        <f t="shared" si="8"/>
        <v>5236.7502000000059</v>
      </c>
      <c r="N68" s="116">
        <f t="shared" si="9"/>
        <v>0.31205777112380084</v>
      </c>
      <c r="O68" s="117">
        <f t="shared" si="10"/>
        <v>35340.150580000001</v>
      </c>
      <c r="P68" s="118">
        <f t="shared" si="11"/>
        <v>0.32580519688906628</v>
      </c>
    </row>
    <row r="69" spans="1:16" s="1" customFormat="1" ht="12.75" x14ac:dyDescent="0.2">
      <c r="A69" s="113" t="s">
        <v>8</v>
      </c>
      <c r="B69" s="141">
        <v>29932.509740000001</v>
      </c>
      <c r="C69" s="114">
        <v>274849.85258000001</v>
      </c>
      <c r="D69" s="141">
        <v>29079.714240000001</v>
      </c>
      <c r="E69" s="141">
        <v>18383.213830000001</v>
      </c>
      <c r="F69" s="141">
        <v>30908.82936</v>
      </c>
      <c r="G69" s="141">
        <v>38770.382749999997</v>
      </c>
      <c r="H69" s="141">
        <v>27323.731079999998</v>
      </c>
      <c r="I69" s="141">
        <v>26101.030010000002</v>
      </c>
      <c r="J69" s="114">
        <v>40638.963409999997</v>
      </c>
      <c r="K69" s="114">
        <v>29749.306680000002</v>
      </c>
      <c r="L69" s="114">
        <v>240955.17135999998</v>
      </c>
      <c r="M69" s="115">
        <f t="shared" si="8"/>
        <v>-183.20305999999982</v>
      </c>
      <c r="N69" s="116">
        <f t="shared" si="9"/>
        <v>-6.1205378897840612E-3</v>
      </c>
      <c r="O69" s="117">
        <f t="shared" si="10"/>
        <v>-33894.681220000028</v>
      </c>
      <c r="P69" s="118">
        <f t="shared" si="11"/>
        <v>-0.12332071820971546</v>
      </c>
    </row>
    <row r="70" spans="1:16" s="1" customFormat="1" ht="12.75" x14ac:dyDescent="0.2">
      <c r="A70" s="113" t="s">
        <v>9</v>
      </c>
      <c r="B70" s="141">
        <v>10131.291150000001</v>
      </c>
      <c r="C70" s="114">
        <v>43207.045070000007</v>
      </c>
      <c r="D70" s="141">
        <v>6521.5892199999998</v>
      </c>
      <c r="E70" s="141">
        <v>3897.8927800000001</v>
      </c>
      <c r="F70" s="141">
        <v>3867.4938499999998</v>
      </c>
      <c r="G70" s="141">
        <v>1584.4970800000001</v>
      </c>
      <c r="H70" s="141">
        <v>1524.61176</v>
      </c>
      <c r="I70" s="141">
        <v>8556.5805099999998</v>
      </c>
      <c r="J70" s="114">
        <v>4177.9874900000004</v>
      </c>
      <c r="K70" s="114">
        <v>10659.36335</v>
      </c>
      <c r="L70" s="114">
        <v>40790.016040000002</v>
      </c>
      <c r="M70" s="115">
        <f t="shared" si="8"/>
        <v>528.0721999999987</v>
      </c>
      <c r="N70" s="116">
        <f t="shared" si="9"/>
        <v>5.2122892549583799E-2</v>
      </c>
      <c r="O70" s="117">
        <f t="shared" si="10"/>
        <v>-2417.0290300000052</v>
      </c>
      <c r="P70" s="118">
        <f t="shared" si="11"/>
        <v>-5.5940623249846388E-2</v>
      </c>
    </row>
    <row r="71" spans="1:16" s="1" customFormat="1" ht="12.75" x14ac:dyDescent="0.2">
      <c r="A71" s="113" t="s">
        <v>10</v>
      </c>
      <c r="B71" s="141">
        <v>509.89037000000002</v>
      </c>
      <c r="C71" s="114">
        <v>9822.6823100000001</v>
      </c>
      <c r="D71" s="141">
        <v>289.27787000000001</v>
      </c>
      <c r="E71" s="141">
        <v>2999.098</v>
      </c>
      <c r="F71" s="141">
        <v>646.27456000000006</v>
      </c>
      <c r="G71" s="141">
        <v>3491.1506900000004</v>
      </c>
      <c r="H71" s="141">
        <v>1681.15534</v>
      </c>
      <c r="I71" s="141">
        <v>496.06508999999994</v>
      </c>
      <c r="J71" s="114">
        <v>481.72864000000004</v>
      </c>
      <c r="K71" s="114">
        <v>281.04252000000002</v>
      </c>
      <c r="L71" s="114">
        <v>10365.79271</v>
      </c>
      <c r="M71" s="115">
        <f t="shared" si="8"/>
        <v>-228.84784999999999</v>
      </c>
      <c r="N71" s="116">
        <f t="shared" si="9"/>
        <v>-0.44881775272594382</v>
      </c>
      <c r="O71" s="117">
        <f t="shared" si="10"/>
        <v>543.11039999999957</v>
      </c>
      <c r="P71" s="118">
        <f t="shared" si="11"/>
        <v>5.5291455313289051E-2</v>
      </c>
    </row>
    <row r="72" spans="1:16" s="1" customFormat="1" ht="12.75" x14ac:dyDescent="0.2">
      <c r="A72" s="113" t="s">
        <v>11</v>
      </c>
      <c r="B72" s="141">
        <v>840087.08012000017</v>
      </c>
      <c r="C72" s="114">
        <v>6755223.7872000011</v>
      </c>
      <c r="D72" s="141">
        <v>982135.88579999993</v>
      </c>
      <c r="E72" s="141">
        <v>847117.99894000008</v>
      </c>
      <c r="F72" s="141">
        <v>914410.60697000008</v>
      </c>
      <c r="G72" s="141">
        <v>876076.63881999988</v>
      </c>
      <c r="H72" s="141">
        <v>882595.20094000001</v>
      </c>
      <c r="I72" s="141">
        <v>863452.25734000001</v>
      </c>
      <c r="J72" s="114">
        <v>838887.76824999996</v>
      </c>
      <c r="K72" s="114">
        <v>817643.5803899999</v>
      </c>
      <c r="L72" s="114">
        <v>7022319.9374500001</v>
      </c>
      <c r="M72" s="115">
        <f t="shared" si="8"/>
        <v>-22443.499730000272</v>
      </c>
      <c r="N72" s="116">
        <f t="shared" si="9"/>
        <v>-2.6715682529952045E-2</v>
      </c>
      <c r="O72" s="117">
        <f t="shared" si="10"/>
        <v>267096.15024999902</v>
      </c>
      <c r="P72" s="118">
        <f t="shared" si="11"/>
        <v>3.9539200870902347E-2</v>
      </c>
    </row>
    <row r="73" spans="1:16" s="1" customFormat="1" ht="12.75" x14ac:dyDescent="0.2">
      <c r="A73" s="113" t="s">
        <v>12</v>
      </c>
      <c r="B73" s="141">
        <v>205182.67510000002</v>
      </c>
      <c r="C73" s="114">
        <v>1684281.9226600002</v>
      </c>
      <c r="D73" s="141">
        <v>254937.59549000001</v>
      </c>
      <c r="E73" s="141">
        <v>264778.93994999997</v>
      </c>
      <c r="F73" s="141">
        <v>301565.54580999998</v>
      </c>
      <c r="G73" s="141">
        <v>272802.41628999996</v>
      </c>
      <c r="H73" s="141">
        <v>368334.59992000001</v>
      </c>
      <c r="I73" s="141">
        <v>246967.70615000001</v>
      </c>
      <c r="J73" s="114">
        <v>144170.86194</v>
      </c>
      <c r="K73" s="114">
        <v>276940.53356999997</v>
      </c>
      <c r="L73" s="114">
        <v>2130498.19912</v>
      </c>
      <c r="M73" s="115">
        <f t="shared" si="8"/>
        <v>71757.858469999948</v>
      </c>
      <c r="N73" s="116">
        <f t="shared" si="9"/>
        <v>0.34972669322605943</v>
      </c>
      <c r="O73" s="117">
        <f t="shared" si="10"/>
        <v>446216.27645999985</v>
      </c>
      <c r="P73" s="118">
        <f t="shared" si="11"/>
        <v>0.264929683360424</v>
      </c>
    </row>
    <row r="74" spans="1:16" s="1" customFormat="1" ht="12.75" x14ac:dyDescent="0.2">
      <c r="A74" s="113" t="s">
        <v>13</v>
      </c>
      <c r="B74" s="141">
        <v>219418.66981999998</v>
      </c>
      <c r="C74" s="114">
        <v>1501833.0867899999</v>
      </c>
      <c r="D74" s="141">
        <v>160196.48867000002</v>
      </c>
      <c r="E74" s="141">
        <v>143016.31303999998</v>
      </c>
      <c r="F74" s="141">
        <v>154457.83161000002</v>
      </c>
      <c r="G74" s="141">
        <v>175767.07329</v>
      </c>
      <c r="H74" s="141">
        <v>191310.20953999998</v>
      </c>
      <c r="I74" s="141">
        <v>141712.93171</v>
      </c>
      <c r="J74" s="114">
        <v>155714.44208999997</v>
      </c>
      <c r="K74" s="114">
        <v>142179.32263000001</v>
      </c>
      <c r="L74" s="114">
        <v>1264354.61258</v>
      </c>
      <c r="M74" s="115">
        <f t="shared" si="8"/>
        <v>-77239.347189999971</v>
      </c>
      <c r="N74" s="116">
        <f t="shared" si="9"/>
        <v>-0.35201811793574012</v>
      </c>
      <c r="O74" s="117">
        <f t="shared" si="10"/>
        <v>-237478.4742099999</v>
      </c>
      <c r="P74" s="118">
        <f t="shared" si="11"/>
        <v>-0.15812574399834511</v>
      </c>
    </row>
    <row r="75" spans="1:16" s="1" customFormat="1" ht="12.75" x14ac:dyDescent="0.2">
      <c r="A75" s="113" t="s">
        <v>14</v>
      </c>
      <c r="B75" s="141">
        <v>205845.39731999999</v>
      </c>
      <c r="C75" s="114">
        <v>1959461.2950799998</v>
      </c>
      <c r="D75" s="141">
        <v>238205.77521000002</v>
      </c>
      <c r="E75" s="141">
        <v>135814.86233999999</v>
      </c>
      <c r="F75" s="141">
        <v>223215.58754000001</v>
      </c>
      <c r="G75" s="141">
        <v>198689.93964000003</v>
      </c>
      <c r="H75" s="141">
        <v>161380.73656999998</v>
      </c>
      <c r="I75" s="141">
        <v>224294.13337999998</v>
      </c>
      <c r="J75" s="114">
        <v>204609.38229000001</v>
      </c>
      <c r="K75" s="114">
        <v>217401.98131</v>
      </c>
      <c r="L75" s="114">
        <v>1603612.3982799998</v>
      </c>
      <c r="M75" s="115">
        <f t="shared" si="8"/>
        <v>11556.583990000014</v>
      </c>
      <c r="N75" s="116">
        <f t="shared" si="9"/>
        <v>5.6142056807976903E-2</v>
      </c>
      <c r="O75" s="117">
        <f t="shared" si="10"/>
        <v>-355848.89679999999</v>
      </c>
      <c r="P75" s="118">
        <f t="shared" si="11"/>
        <v>-0.18160547375623037</v>
      </c>
    </row>
    <row r="76" spans="1:16" s="1" customFormat="1" ht="12.75" x14ac:dyDescent="0.2">
      <c r="A76" s="113" t="s">
        <v>15</v>
      </c>
      <c r="B76" s="141">
        <v>242408.53782000003</v>
      </c>
      <c r="C76" s="114">
        <v>1705739.2768399999</v>
      </c>
      <c r="D76" s="141">
        <v>175610.16793999998</v>
      </c>
      <c r="E76" s="141">
        <v>174570.99188999998</v>
      </c>
      <c r="F76" s="141">
        <v>229502.17807999998</v>
      </c>
      <c r="G76" s="141">
        <v>208713.16016</v>
      </c>
      <c r="H76" s="141">
        <v>240875.13107999999</v>
      </c>
      <c r="I76" s="141">
        <v>214540.01078999997</v>
      </c>
      <c r="J76" s="114">
        <v>210573.12044</v>
      </c>
      <c r="K76" s="114">
        <v>240582.16615</v>
      </c>
      <c r="L76" s="114">
        <v>1694966.9265299998</v>
      </c>
      <c r="M76" s="115">
        <f t="shared" si="8"/>
        <v>-1826.3716700000223</v>
      </c>
      <c r="N76" s="116">
        <f t="shared" si="9"/>
        <v>-7.534271220084654E-3</v>
      </c>
      <c r="O76" s="117">
        <f t="shared" si="10"/>
        <v>-10772.350310000125</v>
      </c>
      <c r="P76" s="118">
        <f t="shared" si="11"/>
        <v>-6.3153557265542837E-3</v>
      </c>
    </row>
    <row r="77" spans="1:16" s="13" customFormat="1" ht="12.75" x14ac:dyDescent="0.2">
      <c r="A77" s="108" t="s">
        <v>16</v>
      </c>
      <c r="B77" s="137">
        <v>1951437.2440300002</v>
      </c>
      <c r="C77" s="120">
        <v>14699843.327879999</v>
      </c>
      <c r="D77" s="137">
        <v>1908549.7062300001</v>
      </c>
      <c r="E77" s="137">
        <v>1687307.7250699999</v>
      </c>
      <c r="F77" s="137">
        <v>1990685.1228100001</v>
      </c>
      <c r="G77" s="137">
        <v>2128363.0961500001</v>
      </c>
      <c r="H77" s="137">
        <v>1947145.1384599998</v>
      </c>
      <c r="I77" s="137">
        <v>1954029.4898799998</v>
      </c>
      <c r="J77" s="119">
        <v>1701738.03199</v>
      </c>
      <c r="K77" s="119">
        <v>1789152.6434699998</v>
      </c>
      <c r="L77" s="119">
        <v>15106970.954059999</v>
      </c>
      <c r="M77" s="121">
        <f t="shared" si="8"/>
        <v>-162284.6005600004</v>
      </c>
      <c r="N77" s="122">
        <f t="shared" si="9"/>
        <v>-8.3161577988979718E-2</v>
      </c>
      <c r="O77" s="123">
        <f t="shared" si="10"/>
        <v>407127.6261800006</v>
      </c>
      <c r="P77" s="124">
        <f t="shared" si="11"/>
        <v>2.7696052066611854E-2</v>
      </c>
    </row>
    <row r="78" spans="1:16" s="1" customFormat="1" ht="12.75" x14ac:dyDescent="0.2">
      <c r="A78" s="125"/>
      <c r="B78" s="129"/>
      <c r="C78" s="129"/>
      <c r="D78" s="129"/>
      <c r="E78" s="127"/>
      <c r="F78" s="127"/>
      <c r="G78" s="127"/>
      <c r="H78" s="127"/>
      <c r="I78" s="127"/>
      <c r="J78" s="127"/>
      <c r="K78" s="127"/>
      <c r="L78" s="127"/>
      <c r="M78" s="125"/>
      <c r="N78" s="107"/>
      <c r="O78" s="106"/>
      <c r="P78" s="107"/>
    </row>
    <row r="79" spans="1:16" s="1" customFormat="1" ht="12.75" x14ac:dyDescent="0.2">
      <c r="A79" s="125" t="s">
        <v>17</v>
      </c>
      <c r="B79" s="129"/>
      <c r="C79" s="129"/>
      <c r="D79" s="127"/>
      <c r="E79" s="127"/>
      <c r="F79" s="127"/>
      <c r="G79" s="127"/>
      <c r="H79" s="127"/>
      <c r="I79" s="127"/>
      <c r="J79" s="127"/>
      <c r="K79" s="127"/>
      <c r="L79" s="127"/>
      <c r="M79" s="125"/>
      <c r="N79" s="107"/>
      <c r="O79" s="106"/>
      <c r="P79" s="107"/>
    </row>
    <row r="80" spans="1:16" s="1" customFormat="1" ht="12.75" x14ac:dyDescent="0.2">
      <c r="A80" s="125" t="s">
        <v>18</v>
      </c>
      <c r="B80" s="129"/>
      <c r="C80" s="129"/>
      <c r="D80" s="129"/>
      <c r="E80" s="129"/>
      <c r="F80" s="129"/>
      <c r="G80" s="129"/>
      <c r="H80" s="129"/>
      <c r="I80" s="129"/>
      <c r="J80" s="129"/>
      <c r="K80" s="129"/>
      <c r="L80" s="129"/>
      <c r="M80" s="129"/>
      <c r="N80" s="107"/>
      <c r="O80" s="129"/>
      <c r="P80" s="107"/>
    </row>
    <row r="81" spans="1:16" s="1" customFormat="1" ht="12.75" x14ac:dyDescent="0.2">
      <c r="A81" s="125" t="s">
        <v>19</v>
      </c>
      <c r="B81" s="129"/>
      <c r="C81" s="129"/>
      <c r="D81" s="129"/>
      <c r="E81" s="129"/>
      <c r="F81" s="129"/>
      <c r="G81" s="129"/>
      <c r="H81" s="129"/>
      <c r="I81" s="129"/>
      <c r="J81" s="129"/>
      <c r="K81" s="129"/>
      <c r="L81" s="129"/>
      <c r="M81" s="129"/>
      <c r="N81" s="107"/>
      <c r="O81" s="129"/>
      <c r="P81" s="107"/>
    </row>
    <row r="82" spans="1:16" s="1" customFormat="1" ht="12.75" x14ac:dyDescent="0.2">
      <c r="A82" s="125"/>
      <c r="B82" s="129"/>
      <c r="C82" s="129"/>
      <c r="D82" s="127"/>
      <c r="E82" s="127"/>
      <c r="F82" s="127"/>
      <c r="G82" s="127"/>
      <c r="H82" s="127"/>
      <c r="I82" s="127"/>
      <c r="J82" s="127"/>
      <c r="K82" s="127"/>
      <c r="L82" s="127"/>
      <c r="M82" s="125"/>
      <c r="N82" s="107"/>
      <c r="O82" s="106"/>
      <c r="P82" s="107"/>
    </row>
    <row r="83" spans="1:16" ht="12.75" x14ac:dyDescent="0.2">
      <c r="A83" s="139"/>
      <c r="B83" s="139"/>
      <c r="C83" s="139"/>
      <c r="D83" s="140"/>
      <c r="E83" s="140"/>
      <c r="F83" s="140"/>
      <c r="G83" s="140"/>
      <c r="H83" s="140"/>
      <c r="I83" s="140"/>
      <c r="J83" s="140"/>
      <c r="K83" s="140"/>
      <c r="L83" s="140"/>
      <c r="M83" s="139"/>
      <c r="N83" s="133"/>
      <c r="O83" s="134"/>
      <c r="P83" s="133"/>
    </row>
    <row r="84" spans="1:16" ht="12.75" x14ac:dyDescent="0.2">
      <c r="A84" s="139"/>
      <c r="B84" s="139"/>
      <c r="C84" s="139"/>
      <c r="D84" s="140"/>
      <c r="E84" s="140"/>
      <c r="F84" s="140"/>
      <c r="G84" s="140"/>
      <c r="H84" s="140"/>
      <c r="I84" s="140"/>
      <c r="J84" s="140"/>
      <c r="K84" s="140"/>
      <c r="L84" s="140"/>
      <c r="M84" s="139"/>
      <c r="N84" s="133"/>
      <c r="O84" s="134"/>
      <c r="P84" s="133"/>
    </row>
    <row r="85" spans="1:16" s="1" customFormat="1" ht="12.75" x14ac:dyDescent="0.2">
      <c r="A85" s="161" t="s">
        <v>0</v>
      </c>
      <c r="B85" s="161"/>
      <c r="C85" s="161"/>
      <c r="D85" s="161"/>
      <c r="E85" s="161"/>
      <c r="F85" s="161"/>
      <c r="G85" s="161"/>
      <c r="H85" s="161"/>
      <c r="I85" s="161"/>
      <c r="J85" s="161"/>
      <c r="K85" s="161"/>
      <c r="L85" s="161"/>
      <c r="M85" s="161"/>
      <c r="N85" s="161"/>
      <c r="O85" s="161"/>
      <c r="P85" s="161"/>
    </row>
    <row r="86" spans="1:16" s="1" customFormat="1" ht="12.75" x14ac:dyDescent="0.2">
      <c r="A86" s="161" t="s">
        <v>102</v>
      </c>
      <c r="B86" s="161"/>
      <c r="C86" s="161"/>
      <c r="D86" s="161"/>
      <c r="E86" s="161"/>
      <c r="F86" s="161"/>
      <c r="G86" s="161"/>
      <c r="H86" s="161"/>
      <c r="I86" s="161"/>
      <c r="J86" s="161"/>
      <c r="K86" s="161"/>
      <c r="L86" s="161"/>
      <c r="M86" s="161"/>
      <c r="N86" s="161"/>
      <c r="O86" s="161"/>
      <c r="P86" s="161"/>
    </row>
    <row r="87" spans="1:16" s="1" customFormat="1" ht="12.75" x14ac:dyDescent="0.2">
      <c r="A87" s="161" t="s">
        <v>1</v>
      </c>
      <c r="B87" s="161"/>
      <c r="C87" s="161"/>
      <c r="D87" s="161"/>
      <c r="E87" s="161"/>
      <c r="F87" s="161"/>
      <c r="G87" s="161"/>
      <c r="H87" s="161"/>
      <c r="I87" s="161"/>
      <c r="J87" s="161"/>
      <c r="K87" s="161"/>
      <c r="L87" s="161"/>
      <c r="M87" s="161"/>
      <c r="N87" s="161"/>
      <c r="O87" s="161"/>
      <c r="P87" s="161"/>
    </row>
    <row r="88" spans="1:16" s="1" customFormat="1" ht="12.75" x14ac:dyDescent="0.2">
      <c r="A88" s="103"/>
      <c r="B88" s="103"/>
      <c r="C88" s="103"/>
      <c r="D88" s="104"/>
      <c r="E88" s="104"/>
      <c r="F88" s="104"/>
      <c r="G88" s="104"/>
      <c r="H88" s="104"/>
      <c r="I88" s="104"/>
      <c r="J88" s="104"/>
      <c r="K88" s="104"/>
      <c r="L88" s="104"/>
      <c r="M88" s="103"/>
      <c r="N88" s="107"/>
      <c r="O88" s="106"/>
      <c r="P88" s="107"/>
    </row>
    <row r="89" spans="1:16" s="1" customFormat="1" ht="12.75" x14ac:dyDescent="0.2">
      <c r="A89" s="162" t="s">
        <v>2</v>
      </c>
      <c r="B89" s="164" t="s">
        <v>29</v>
      </c>
      <c r="C89" s="164"/>
      <c r="D89" s="165" t="s">
        <v>52</v>
      </c>
      <c r="E89" s="166"/>
      <c r="F89" s="166"/>
      <c r="G89" s="166"/>
      <c r="H89" s="166"/>
      <c r="I89" s="166"/>
      <c r="J89" s="166"/>
      <c r="K89" s="166"/>
      <c r="L89" s="167"/>
      <c r="M89" s="164" t="s">
        <v>100</v>
      </c>
      <c r="N89" s="164"/>
      <c r="O89" s="164" t="s">
        <v>101</v>
      </c>
      <c r="P89" s="164"/>
    </row>
    <row r="90" spans="1:16" s="1" customFormat="1" ht="12.75" x14ac:dyDescent="0.2">
      <c r="A90" s="163"/>
      <c r="B90" s="108" t="str">
        <f>+B65</f>
        <v>Agost. 17 (R)</v>
      </c>
      <c r="C90" s="108" t="str">
        <f>+C65</f>
        <v>Ene- Agost.17(R)</v>
      </c>
      <c r="D90" s="110" t="s">
        <v>47</v>
      </c>
      <c r="E90" s="110" t="s">
        <v>59</v>
      </c>
      <c r="F90" s="110" t="s">
        <v>64</v>
      </c>
      <c r="G90" s="110" t="s">
        <v>73</v>
      </c>
      <c r="H90" s="110" t="s">
        <v>75</v>
      </c>
      <c r="I90" s="110" t="s">
        <v>82</v>
      </c>
      <c r="J90" s="110" t="s">
        <v>92</v>
      </c>
      <c r="K90" s="110" t="str">
        <f>+K65</f>
        <v>Agost.18(P)</v>
      </c>
      <c r="L90" s="110" t="s">
        <v>97</v>
      </c>
      <c r="M90" s="111" t="s">
        <v>3</v>
      </c>
      <c r="N90" s="112" t="s">
        <v>4</v>
      </c>
      <c r="O90" s="111" t="s">
        <v>3</v>
      </c>
      <c r="P90" s="112" t="s">
        <v>4</v>
      </c>
    </row>
    <row r="91" spans="1:16" s="1" customFormat="1" ht="12.75" x14ac:dyDescent="0.2">
      <c r="A91" s="113" t="s">
        <v>5</v>
      </c>
      <c r="B91" s="142">
        <v>0</v>
      </c>
      <c r="C91" s="114">
        <v>732</v>
      </c>
      <c r="D91" s="142">
        <v>0</v>
      </c>
      <c r="E91" s="142">
        <v>0</v>
      </c>
      <c r="F91" s="142">
        <v>120</v>
      </c>
      <c r="G91" s="142">
        <v>0</v>
      </c>
      <c r="H91" s="142">
        <v>0</v>
      </c>
      <c r="I91" s="142">
        <v>76</v>
      </c>
      <c r="J91" s="114">
        <v>75</v>
      </c>
      <c r="K91" s="114">
        <v>0</v>
      </c>
      <c r="L91" s="114">
        <v>271</v>
      </c>
      <c r="M91" s="115">
        <f>K91-B91</f>
        <v>0</v>
      </c>
      <c r="N91" s="116">
        <v>0</v>
      </c>
      <c r="O91" s="117">
        <f>+L91-C91</f>
        <v>-461</v>
      </c>
      <c r="P91" s="118">
        <f>+L91/C91-1</f>
        <v>-0.6297814207650273</v>
      </c>
    </row>
    <row r="92" spans="1:16" s="1" customFormat="1" ht="12.75" x14ac:dyDescent="0.2">
      <c r="A92" s="113" t="s">
        <v>6</v>
      </c>
      <c r="B92" s="142">
        <v>34029.814380000003</v>
      </c>
      <c r="C92" s="114">
        <v>259320.41342</v>
      </c>
      <c r="D92" s="142">
        <v>19971.361809999999</v>
      </c>
      <c r="E92" s="142">
        <v>61851.387900000002</v>
      </c>
      <c r="F92" s="142">
        <v>61686.0959</v>
      </c>
      <c r="G92" s="142">
        <v>192356.77786999999</v>
      </c>
      <c r="H92" s="142">
        <v>14187.5978</v>
      </c>
      <c r="I92" s="142">
        <v>50162.070850000004</v>
      </c>
      <c r="J92" s="114">
        <v>53976.002</v>
      </c>
      <c r="K92" s="114">
        <v>14024.94803</v>
      </c>
      <c r="L92" s="114">
        <v>468216.24216000002</v>
      </c>
      <c r="M92" s="115">
        <f t="shared" ref="M92:M102" si="12">K92-B92</f>
        <v>-20004.866350000004</v>
      </c>
      <c r="N92" s="116">
        <f t="shared" ref="N92:N102" si="13">+K92/B92-1</f>
        <v>-0.58786292886032498</v>
      </c>
      <c r="O92" s="117">
        <f t="shared" ref="O92:O102" si="14">+L92-C92</f>
        <v>208895.82874000003</v>
      </c>
      <c r="P92" s="118">
        <f t="shared" ref="P92:P102" si="15">+L92/C92-1</f>
        <v>0.80555104006281453</v>
      </c>
    </row>
    <row r="93" spans="1:16" s="1" customFormat="1" ht="12.75" x14ac:dyDescent="0.2">
      <c r="A93" s="113" t="s">
        <v>7</v>
      </c>
      <c r="B93" s="142">
        <v>11960.61342</v>
      </c>
      <c r="C93" s="114">
        <v>83443.38992999999</v>
      </c>
      <c r="D93" s="142">
        <v>10597.297</v>
      </c>
      <c r="E93" s="142">
        <v>8243.8582299999998</v>
      </c>
      <c r="F93" s="142">
        <v>5521.499890000001</v>
      </c>
      <c r="G93" s="142">
        <v>5776.4025799999999</v>
      </c>
      <c r="H93" s="142">
        <v>11619.493229999998</v>
      </c>
      <c r="I93" s="142">
        <v>7284.6528099999996</v>
      </c>
      <c r="J93" s="114">
        <v>6114.1842400000005</v>
      </c>
      <c r="K93" s="114">
        <v>9135.6657899999991</v>
      </c>
      <c r="L93" s="114">
        <v>64293.053770000006</v>
      </c>
      <c r="M93" s="115">
        <f t="shared" si="12"/>
        <v>-2824.9476300000006</v>
      </c>
      <c r="N93" s="116">
        <f t="shared" si="13"/>
        <v>-0.23618752072333093</v>
      </c>
      <c r="O93" s="117">
        <f t="shared" si="14"/>
        <v>-19150.336159999984</v>
      </c>
      <c r="P93" s="118">
        <f t="shared" si="15"/>
        <v>-0.22950093681554706</v>
      </c>
    </row>
    <row r="94" spans="1:16" s="1" customFormat="1" ht="12.75" x14ac:dyDescent="0.2">
      <c r="A94" s="113" t="s">
        <v>8</v>
      </c>
      <c r="B94" s="142">
        <v>22517.873010000003</v>
      </c>
      <c r="C94" s="114">
        <v>181999.99947000004</v>
      </c>
      <c r="D94" s="142">
        <v>22158.685730000001</v>
      </c>
      <c r="E94" s="142">
        <v>12940.062960000001</v>
      </c>
      <c r="F94" s="142">
        <v>20342.13709</v>
      </c>
      <c r="G94" s="142">
        <v>26863.0537</v>
      </c>
      <c r="H94" s="142">
        <v>20570.73129</v>
      </c>
      <c r="I94" s="142">
        <v>16648.400300000001</v>
      </c>
      <c r="J94" s="114">
        <v>26671.326149999997</v>
      </c>
      <c r="K94" s="114">
        <v>22864.76109</v>
      </c>
      <c r="L94" s="114">
        <v>169059.15831000003</v>
      </c>
      <c r="M94" s="115">
        <f t="shared" si="12"/>
        <v>346.88807999999699</v>
      </c>
      <c r="N94" s="116">
        <f t="shared" si="13"/>
        <v>1.540501093713198E-2</v>
      </c>
      <c r="O94" s="117">
        <f t="shared" si="14"/>
        <v>-12940.841160000011</v>
      </c>
      <c r="P94" s="118">
        <f t="shared" si="15"/>
        <v>-7.1103523064202645E-2</v>
      </c>
    </row>
    <row r="95" spans="1:16" s="1" customFormat="1" ht="12.75" x14ac:dyDescent="0.2">
      <c r="A95" s="113" t="s">
        <v>9</v>
      </c>
      <c r="B95" s="142">
        <v>5991.7737300000008</v>
      </c>
      <c r="C95" s="114">
        <v>25370.983950000002</v>
      </c>
      <c r="D95" s="142">
        <v>4512.7725399999999</v>
      </c>
      <c r="E95" s="142">
        <v>1468.16931</v>
      </c>
      <c r="F95" s="142">
        <v>1843.0989099999999</v>
      </c>
      <c r="G95" s="142">
        <v>1584.4970800000001</v>
      </c>
      <c r="H95" s="142">
        <v>1324.61176</v>
      </c>
      <c r="I95" s="142">
        <v>8206.5805099999998</v>
      </c>
      <c r="J95" s="114">
        <v>3256.9874900000004</v>
      </c>
      <c r="K95" s="114">
        <v>3964.3633500000001</v>
      </c>
      <c r="L95" s="114">
        <v>26161.08095</v>
      </c>
      <c r="M95" s="115">
        <f t="shared" si="12"/>
        <v>-2027.4103800000007</v>
      </c>
      <c r="N95" s="116">
        <f t="shared" si="13"/>
        <v>-0.33836564452509799</v>
      </c>
      <c r="O95" s="117">
        <f t="shared" si="14"/>
        <v>790.09699999999793</v>
      </c>
      <c r="P95" s="118">
        <f t="shared" si="15"/>
        <v>3.1141756329083892E-2</v>
      </c>
    </row>
    <row r="96" spans="1:16" s="1" customFormat="1" ht="12.75" x14ac:dyDescent="0.2">
      <c r="A96" s="113" t="s">
        <v>10</v>
      </c>
      <c r="B96" s="142">
        <v>161.39036999999999</v>
      </c>
      <c r="C96" s="114">
        <v>2312.1131599999999</v>
      </c>
      <c r="D96" s="142">
        <v>256.41462999999999</v>
      </c>
      <c r="E96" s="142">
        <v>2854.0680000000002</v>
      </c>
      <c r="F96" s="142">
        <v>146.24456000000001</v>
      </c>
      <c r="G96" s="142">
        <v>334.78651000000002</v>
      </c>
      <c r="H96" s="142">
        <v>1581.1253400000001</v>
      </c>
      <c r="I96" s="142">
        <v>345.97500000000002</v>
      </c>
      <c r="J96" s="114">
        <v>150.2756</v>
      </c>
      <c r="K96" s="114">
        <v>212.04252</v>
      </c>
      <c r="L96" s="114">
        <v>5880.9321600000003</v>
      </c>
      <c r="M96" s="115">
        <f t="shared" si="12"/>
        <v>50.652150000000006</v>
      </c>
      <c r="N96" s="116">
        <f t="shared" si="13"/>
        <v>0.31384865156452646</v>
      </c>
      <c r="O96" s="117">
        <f t="shared" si="14"/>
        <v>3568.8190000000004</v>
      </c>
      <c r="P96" s="118">
        <f t="shared" si="15"/>
        <v>1.5435312863320241</v>
      </c>
    </row>
    <row r="97" spans="1:16" s="1" customFormat="1" ht="12.75" x14ac:dyDescent="0.2">
      <c r="A97" s="113" t="s">
        <v>11</v>
      </c>
      <c r="B97" s="142">
        <v>452802.24634000001</v>
      </c>
      <c r="C97" s="114">
        <v>3566517.0262900004</v>
      </c>
      <c r="D97" s="142">
        <v>388443.33767999994</v>
      </c>
      <c r="E97" s="142">
        <v>381914.48719000001</v>
      </c>
      <c r="F97" s="142">
        <v>417105.94988999999</v>
      </c>
      <c r="G97" s="142">
        <v>374274.19466999994</v>
      </c>
      <c r="H97" s="142">
        <v>429610.61657000001</v>
      </c>
      <c r="I97" s="142">
        <v>420873.29768000002</v>
      </c>
      <c r="J97" s="114">
        <v>383380.08349000005</v>
      </c>
      <c r="K97" s="114">
        <v>437844.98409999994</v>
      </c>
      <c r="L97" s="114">
        <v>3233446.9512700001</v>
      </c>
      <c r="M97" s="115">
        <f t="shared" si="12"/>
        <v>-14957.262240000069</v>
      </c>
      <c r="N97" s="116">
        <f t="shared" si="13"/>
        <v>-3.3032659093234606E-2</v>
      </c>
      <c r="O97" s="117">
        <f t="shared" si="14"/>
        <v>-333070.07502000034</v>
      </c>
      <c r="P97" s="118">
        <f t="shared" si="15"/>
        <v>-9.338805130182426E-2</v>
      </c>
    </row>
    <row r="98" spans="1:16" s="1" customFormat="1" ht="12.75" x14ac:dyDescent="0.2">
      <c r="A98" s="113" t="s">
        <v>12</v>
      </c>
      <c r="B98" s="142">
        <v>49340.735489999999</v>
      </c>
      <c r="C98" s="114">
        <v>437713.38248999999</v>
      </c>
      <c r="D98" s="142">
        <v>51549.59474</v>
      </c>
      <c r="E98" s="142">
        <v>64772.371719999996</v>
      </c>
      <c r="F98" s="142">
        <v>68256.231750000006</v>
      </c>
      <c r="G98" s="142">
        <v>70684.601809999993</v>
      </c>
      <c r="H98" s="142">
        <v>91666.663690000001</v>
      </c>
      <c r="I98" s="142">
        <v>50412.314659999996</v>
      </c>
      <c r="J98" s="114">
        <v>48278.215760000006</v>
      </c>
      <c r="K98" s="114">
        <v>54610.091</v>
      </c>
      <c r="L98" s="114">
        <v>500230.08512999996</v>
      </c>
      <c r="M98" s="115">
        <f t="shared" si="12"/>
        <v>5269.3555100000012</v>
      </c>
      <c r="N98" s="116">
        <f t="shared" si="13"/>
        <v>0.10679523638369659</v>
      </c>
      <c r="O98" s="117">
        <f t="shared" si="14"/>
        <v>62516.702639999974</v>
      </c>
      <c r="P98" s="118">
        <f t="shared" si="15"/>
        <v>0.14282565976019312</v>
      </c>
    </row>
    <row r="99" spans="1:16" s="1" customFormat="1" ht="12.75" x14ac:dyDescent="0.2">
      <c r="A99" s="113" t="s">
        <v>13</v>
      </c>
      <c r="B99" s="142">
        <v>157457.67082999999</v>
      </c>
      <c r="C99" s="114">
        <v>993696.31157999998</v>
      </c>
      <c r="D99" s="142">
        <v>104813.46946000001</v>
      </c>
      <c r="E99" s="142">
        <v>94849.172739999995</v>
      </c>
      <c r="F99" s="142">
        <v>106513.88115</v>
      </c>
      <c r="G99" s="142">
        <v>121438.17296</v>
      </c>
      <c r="H99" s="142">
        <v>110544.58172</v>
      </c>
      <c r="I99" s="142">
        <v>100138.69795</v>
      </c>
      <c r="J99" s="114">
        <v>116649.27295999999</v>
      </c>
      <c r="K99" s="114">
        <v>94940.458740000002</v>
      </c>
      <c r="L99" s="114">
        <v>849887.70768000011</v>
      </c>
      <c r="M99" s="115">
        <f t="shared" si="12"/>
        <v>-62517.212089999986</v>
      </c>
      <c r="N99" s="116">
        <f t="shared" si="13"/>
        <v>-0.39704138744372153</v>
      </c>
      <c r="O99" s="117">
        <f t="shared" si="14"/>
        <v>-143808.60389999987</v>
      </c>
      <c r="P99" s="118">
        <f t="shared" si="15"/>
        <v>-0.14472087923053767</v>
      </c>
    </row>
    <row r="100" spans="1:16" s="1" customFormat="1" ht="12.75" x14ac:dyDescent="0.2">
      <c r="A100" s="113" t="s">
        <v>14</v>
      </c>
      <c r="B100" s="142">
        <v>158467.73737000002</v>
      </c>
      <c r="C100" s="114">
        <v>1312081.54055</v>
      </c>
      <c r="D100" s="142">
        <v>200077.08683000001</v>
      </c>
      <c r="E100" s="142">
        <v>82414.4755</v>
      </c>
      <c r="F100" s="142">
        <v>153307.14159000001</v>
      </c>
      <c r="G100" s="142">
        <v>135291.01383000001</v>
      </c>
      <c r="H100" s="142">
        <v>112835.09065000001</v>
      </c>
      <c r="I100" s="142">
        <v>150197.48209999999</v>
      </c>
      <c r="J100" s="114">
        <v>135627.66299000001</v>
      </c>
      <c r="K100" s="114">
        <v>153817.41222999999</v>
      </c>
      <c r="L100" s="114">
        <v>1123567.3657200001</v>
      </c>
      <c r="M100" s="115">
        <f t="shared" si="12"/>
        <v>-4650.3251400000299</v>
      </c>
      <c r="N100" s="116">
        <f t="shared" si="13"/>
        <v>-2.9345564069878649E-2</v>
      </c>
      <c r="O100" s="117">
        <f t="shared" si="14"/>
        <v>-188514.17482999992</v>
      </c>
      <c r="P100" s="118">
        <f t="shared" si="15"/>
        <v>-0.14367565505950053</v>
      </c>
    </row>
    <row r="101" spans="1:16" s="1" customFormat="1" ht="12.75" x14ac:dyDescent="0.2">
      <c r="A101" s="113" t="s">
        <v>15</v>
      </c>
      <c r="B101" s="142">
        <v>146166.82473000002</v>
      </c>
      <c r="C101" s="114">
        <v>998491.17592000007</v>
      </c>
      <c r="D101" s="142">
        <v>98988.594120000009</v>
      </c>
      <c r="E101" s="142">
        <v>98933.936849999998</v>
      </c>
      <c r="F101" s="142">
        <v>127375.75202</v>
      </c>
      <c r="G101" s="142">
        <v>120634.21059</v>
      </c>
      <c r="H101" s="142">
        <v>122172.23073000001</v>
      </c>
      <c r="I101" s="142">
        <v>117942.26791999998</v>
      </c>
      <c r="J101" s="114">
        <v>116755.19347</v>
      </c>
      <c r="K101" s="114">
        <v>133601.08497</v>
      </c>
      <c r="L101" s="114">
        <v>936403.27067</v>
      </c>
      <c r="M101" s="115">
        <f t="shared" si="12"/>
        <v>-12565.739760000026</v>
      </c>
      <c r="N101" s="116">
        <f t="shared" si="13"/>
        <v>-8.5968480078920217E-2</v>
      </c>
      <c r="O101" s="117">
        <f t="shared" si="14"/>
        <v>-62087.905250000069</v>
      </c>
      <c r="P101" s="118">
        <f t="shared" si="15"/>
        <v>-6.2181726536334025E-2</v>
      </c>
    </row>
    <row r="102" spans="1:16" s="13" customFormat="1" ht="12.75" x14ac:dyDescent="0.2">
      <c r="A102" s="108" t="s">
        <v>16</v>
      </c>
      <c r="B102" s="143">
        <v>1038896.67967</v>
      </c>
      <c r="C102" s="120">
        <v>7861678.3367600013</v>
      </c>
      <c r="D102" s="143">
        <v>901368.61453999998</v>
      </c>
      <c r="E102" s="143">
        <v>810241.99040000013</v>
      </c>
      <c r="F102" s="143">
        <v>962218.03275000001</v>
      </c>
      <c r="G102" s="143">
        <v>1049237.7116</v>
      </c>
      <c r="H102" s="143">
        <v>916112.74278000009</v>
      </c>
      <c r="I102" s="143">
        <v>922287.73978000006</v>
      </c>
      <c r="J102" s="119">
        <v>890934.20415000012</v>
      </c>
      <c r="K102" s="119">
        <v>925015.81182000006</v>
      </c>
      <c r="L102" s="119">
        <v>7377416.8478200007</v>
      </c>
      <c r="M102" s="121">
        <f t="shared" si="12"/>
        <v>-113880.86784999992</v>
      </c>
      <c r="N102" s="122">
        <f t="shared" si="13"/>
        <v>-0.10961712562809767</v>
      </c>
      <c r="O102" s="123">
        <f t="shared" si="14"/>
        <v>-484261.48894000053</v>
      </c>
      <c r="P102" s="124">
        <f t="shared" si="15"/>
        <v>-6.1597723564403295E-2</v>
      </c>
    </row>
    <row r="103" spans="1:16" s="1" customFormat="1" ht="12.75" x14ac:dyDescent="0.2">
      <c r="A103" s="125"/>
      <c r="B103" s="129"/>
      <c r="C103" s="129"/>
      <c r="D103" s="127"/>
      <c r="E103" s="127"/>
      <c r="F103" s="127"/>
      <c r="G103" s="127"/>
      <c r="H103" s="127"/>
      <c r="I103" s="127"/>
      <c r="J103" s="127"/>
      <c r="K103" s="127"/>
      <c r="L103" s="127"/>
      <c r="M103" s="144"/>
      <c r="N103" s="107"/>
      <c r="O103" s="106"/>
      <c r="P103" s="107"/>
    </row>
    <row r="104" spans="1:16" s="1" customFormat="1" ht="12.75" x14ac:dyDescent="0.2">
      <c r="A104" s="125" t="s">
        <v>17</v>
      </c>
      <c r="B104" s="129"/>
      <c r="C104" s="129"/>
      <c r="D104" s="127"/>
      <c r="E104" s="127"/>
      <c r="F104" s="127"/>
      <c r="G104" s="127"/>
      <c r="H104" s="127"/>
      <c r="I104" s="127"/>
      <c r="J104" s="127"/>
      <c r="K104" s="127"/>
      <c r="L104" s="127"/>
      <c r="M104" s="125"/>
      <c r="N104" s="107"/>
      <c r="O104" s="106"/>
      <c r="P104" s="107"/>
    </row>
    <row r="105" spans="1:16" s="1" customFormat="1" ht="12.75" x14ac:dyDescent="0.2">
      <c r="A105" s="125" t="s">
        <v>18</v>
      </c>
      <c r="B105" s="129"/>
      <c r="C105" s="129"/>
      <c r="D105" s="127"/>
      <c r="E105" s="127"/>
      <c r="F105" s="127"/>
      <c r="G105" s="127"/>
      <c r="H105" s="127"/>
      <c r="I105" s="127"/>
      <c r="J105" s="127"/>
      <c r="K105" s="127"/>
      <c r="L105" s="127"/>
      <c r="M105" s="125"/>
      <c r="N105" s="107"/>
      <c r="O105" s="106"/>
      <c r="P105" s="107"/>
    </row>
    <row r="106" spans="1:16" s="1" customFormat="1" ht="12.75" x14ac:dyDescent="0.2">
      <c r="A106" s="125" t="s">
        <v>19</v>
      </c>
      <c r="B106" s="129"/>
      <c r="C106" s="129"/>
      <c r="D106" s="127"/>
      <c r="E106" s="127"/>
      <c r="F106" s="127"/>
      <c r="G106" s="127"/>
      <c r="H106" s="127"/>
      <c r="I106" s="127"/>
      <c r="J106" s="127"/>
      <c r="K106" s="127"/>
      <c r="L106" s="127"/>
      <c r="M106" s="125"/>
      <c r="N106" s="107"/>
      <c r="O106" s="106"/>
      <c r="P106" s="107"/>
    </row>
    <row r="107" spans="1:16" ht="12.75" x14ac:dyDescent="0.2">
      <c r="A107" s="139"/>
      <c r="B107" s="139"/>
      <c r="C107" s="139"/>
      <c r="D107" s="140"/>
      <c r="E107" s="140"/>
      <c r="F107" s="140"/>
      <c r="G107" s="140"/>
      <c r="H107" s="140"/>
      <c r="I107" s="140"/>
      <c r="J107" s="140"/>
      <c r="K107" s="140"/>
      <c r="L107" s="140"/>
      <c r="M107" s="139"/>
      <c r="N107" s="133"/>
      <c r="O107" s="134"/>
      <c r="P107" s="133"/>
    </row>
    <row r="108" spans="1:16" ht="12.75" x14ac:dyDescent="0.2">
      <c r="A108" s="139"/>
      <c r="B108" s="139"/>
      <c r="C108" s="139"/>
      <c r="D108" s="140"/>
      <c r="E108" s="140"/>
      <c r="F108" s="140"/>
      <c r="G108" s="140"/>
      <c r="H108" s="140"/>
      <c r="I108" s="140"/>
      <c r="J108" s="140"/>
      <c r="K108" s="140"/>
      <c r="L108" s="140"/>
      <c r="M108" s="139"/>
      <c r="N108" s="133"/>
      <c r="O108" s="134"/>
      <c r="P108" s="133"/>
    </row>
    <row r="109" spans="1:16" ht="12.75" x14ac:dyDescent="0.2">
      <c r="A109" s="139"/>
      <c r="B109" s="139"/>
      <c r="C109" s="139"/>
      <c r="D109" s="140"/>
      <c r="E109" s="140"/>
      <c r="F109" s="140"/>
      <c r="G109" s="140"/>
      <c r="H109" s="140"/>
      <c r="I109" s="140"/>
      <c r="J109" s="140"/>
      <c r="K109" s="140"/>
      <c r="L109" s="140"/>
      <c r="M109" s="139"/>
      <c r="N109" s="133"/>
      <c r="O109" s="134"/>
      <c r="P109" s="133"/>
    </row>
    <row r="110" spans="1:16" s="1" customFormat="1" ht="12.75" x14ac:dyDescent="0.2">
      <c r="A110" s="161" t="s">
        <v>0</v>
      </c>
      <c r="B110" s="161"/>
      <c r="C110" s="161"/>
      <c r="D110" s="161"/>
      <c r="E110" s="161"/>
      <c r="F110" s="161"/>
      <c r="G110" s="161"/>
      <c r="H110" s="161"/>
      <c r="I110" s="161"/>
      <c r="J110" s="161"/>
      <c r="K110" s="161"/>
      <c r="L110" s="161"/>
      <c r="M110" s="161"/>
      <c r="N110" s="161"/>
      <c r="O110" s="161"/>
      <c r="P110" s="161"/>
    </row>
    <row r="111" spans="1:16" s="1" customFormat="1" ht="12.75" x14ac:dyDescent="0.2">
      <c r="A111" s="161" t="s">
        <v>102</v>
      </c>
      <c r="B111" s="161"/>
      <c r="C111" s="161"/>
      <c r="D111" s="161"/>
      <c r="E111" s="161"/>
      <c r="F111" s="161"/>
      <c r="G111" s="161"/>
      <c r="H111" s="161"/>
      <c r="I111" s="161"/>
      <c r="J111" s="161"/>
      <c r="K111" s="161"/>
      <c r="L111" s="161"/>
      <c r="M111" s="161"/>
      <c r="N111" s="161"/>
      <c r="O111" s="161"/>
      <c r="P111" s="161"/>
    </row>
    <row r="112" spans="1:16" s="1" customFormat="1" ht="12.75" x14ac:dyDescent="0.2">
      <c r="A112" s="161" t="s">
        <v>1</v>
      </c>
      <c r="B112" s="161"/>
      <c r="C112" s="161"/>
      <c r="D112" s="161"/>
      <c r="E112" s="161"/>
      <c r="F112" s="161"/>
      <c r="G112" s="161"/>
      <c r="H112" s="161"/>
      <c r="I112" s="161"/>
      <c r="J112" s="161"/>
      <c r="K112" s="161"/>
      <c r="L112" s="161"/>
      <c r="M112" s="161"/>
      <c r="N112" s="161"/>
      <c r="O112" s="161"/>
      <c r="P112" s="161"/>
    </row>
    <row r="113" spans="1:17" s="1" customFormat="1" ht="12.75" x14ac:dyDescent="0.2">
      <c r="A113" s="103"/>
      <c r="B113" s="103"/>
      <c r="C113" s="103"/>
      <c r="D113" s="104"/>
      <c r="E113" s="104"/>
      <c r="F113" s="104"/>
      <c r="G113" s="104"/>
      <c r="H113" s="104"/>
      <c r="I113" s="104"/>
      <c r="J113" s="104"/>
      <c r="K113" s="104"/>
      <c r="L113" s="104"/>
      <c r="M113" s="103"/>
      <c r="N113" s="107"/>
      <c r="O113" s="106"/>
      <c r="P113" s="107"/>
    </row>
    <row r="114" spans="1:17" s="1" customFormat="1" ht="12.75" x14ac:dyDescent="0.2">
      <c r="A114" s="162" t="s">
        <v>2</v>
      </c>
      <c r="B114" s="164" t="s">
        <v>30</v>
      </c>
      <c r="C114" s="164"/>
      <c r="D114" s="165" t="s">
        <v>53</v>
      </c>
      <c r="E114" s="166"/>
      <c r="F114" s="166"/>
      <c r="G114" s="166"/>
      <c r="H114" s="166"/>
      <c r="I114" s="166"/>
      <c r="J114" s="166"/>
      <c r="K114" s="166"/>
      <c r="L114" s="167"/>
      <c r="M114" s="164" t="s">
        <v>100</v>
      </c>
      <c r="N114" s="164"/>
      <c r="O114" s="164" t="s">
        <v>101</v>
      </c>
      <c r="P114" s="164"/>
    </row>
    <row r="115" spans="1:17" s="1" customFormat="1" ht="12.75" x14ac:dyDescent="0.2">
      <c r="A115" s="163"/>
      <c r="B115" s="108" t="str">
        <f>+B90</f>
        <v>Agost. 17 (R)</v>
      </c>
      <c r="C115" s="108" t="str">
        <f>+C90</f>
        <v>Ene- Agost.17(R)</v>
      </c>
      <c r="D115" s="110" t="s">
        <v>47</v>
      </c>
      <c r="E115" s="110" t="s">
        <v>59</v>
      </c>
      <c r="F115" s="110" t="s">
        <v>64</v>
      </c>
      <c r="G115" s="110" t="s">
        <v>73</v>
      </c>
      <c r="H115" s="110" t="s">
        <v>75</v>
      </c>
      <c r="I115" s="110" t="s">
        <v>82</v>
      </c>
      <c r="J115" s="110" t="s">
        <v>92</v>
      </c>
      <c r="K115" s="110" t="str">
        <f>+K90</f>
        <v>Agost.18(P)</v>
      </c>
      <c r="L115" s="110" t="s">
        <v>97</v>
      </c>
      <c r="M115" s="111" t="s">
        <v>3</v>
      </c>
      <c r="N115" s="112" t="s">
        <v>4</v>
      </c>
      <c r="O115" s="111" t="s">
        <v>3</v>
      </c>
      <c r="P115" s="112" t="s">
        <v>4</v>
      </c>
    </row>
    <row r="116" spans="1:17" s="1" customFormat="1" ht="12.75" x14ac:dyDescent="0.2">
      <c r="A116" s="113" t="s">
        <v>5</v>
      </c>
      <c r="B116" s="142">
        <v>135367.30758000002</v>
      </c>
      <c r="C116" s="114">
        <v>205572.04061000003</v>
      </c>
      <c r="D116" s="142">
        <v>6250.6358399999999</v>
      </c>
      <c r="E116" s="142">
        <v>0</v>
      </c>
      <c r="F116" s="142">
        <v>0</v>
      </c>
      <c r="G116" s="142">
        <v>198.63821999999999</v>
      </c>
      <c r="H116" s="142">
        <v>15741.209199999999</v>
      </c>
      <c r="I116" s="142">
        <v>6771.1584599999996</v>
      </c>
      <c r="J116" s="114">
        <v>6819.7331900000008</v>
      </c>
      <c r="K116" s="114">
        <v>11554.241709999998</v>
      </c>
      <c r="L116" s="114">
        <v>47335.616620000001</v>
      </c>
      <c r="M116" s="115">
        <f>K116-B116</f>
        <v>-123813.06587000002</v>
      </c>
      <c r="N116" s="116">
        <f>+K116/B116-1</f>
        <v>-0.91464525728879098</v>
      </c>
      <c r="O116" s="117">
        <f>+L116-C116</f>
        <v>-158236.42399000004</v>
      </c>
      <c r="P116" s="118">
        <f>+L116/C116-1</f>
        <v>-0.76973708837281751</v>
      </c>
    </row>
    <row r="117" spans="1:17" s="1" customFormat="1" ht="12.75" x14ac:dyDescent="0.2">
      <c r="A117" s="113" t="s">
        <v>6</v>
      </c>
      <c r="B117" s="142">
        <v>11742.722159999999</v>
      </c>
      <c r="C117" s="114">
        <v>191329.73848</v>
      </c>
      <c r="D117" s="142">
        <v>11789.689329999999</v>
      </c>
      <c r="E117" s="142">
        <v>23709.290379999999</v>
      </c>
      <c r="F117" s="142">
        <v>61634.190740000005</v>
      </c>
      <c r="G117" s="142">
        <v>140502.48562999998</v>
      </c>
      <c r="H117" s="142">
        <v>13181.262429999999</v>
      </c>
      <c r="I117" s="142">
        <v>149887.99371000001</v>
      </c>
      <c r="J117" s="114">
        <v>32651.733110000001</v>
      </c>
      <c r="K117" s="114">
        <v>6118.0584600000002</v>
      </c>
      <c r="L117" s="114">
        <v>439474.70378999994</v>
      </c>
      <c r="M117" s="115">
        <f t="shared" ref="M117:M127" si="16">K117-B117</f>
        <v>-5624.6636999999992</v>
      </c>
      <c r="N117" s="116">
        <f t="shared" ref="N117:N127" si="17">+K117/B117-1</f>
        <v>-0.47899146580846974</v>
      </c>
      <c r="O117" s="117">
        <f t="shared" ref="O117:O127" si="18">+L117-C117</f>
        <v>248144.96530999994</v>
      </c>
      <c r="P117" s="118">
        <f t="shared" ref="P117:P127" si="19">+L117/C117-1</f>
        <v>1.2969492734446972</v>
      </c>
    </row>
    <row r="118" spans="1:17" s="1" customFormat="1" ht="12.75" x14ac:dyDescent="0.2">
      <c r="A118" s="113" t="s">
        <v>7</v>
      </c>
      <c r="B118" s="142">
        <v>4820.7350500000002</v>
      </c>
      <c r="C118" s="114">
        <v>25026.796909999997</v>
      </c>
      <c r="D118" s="142">
        <v>12964.22781</v>
      </c>
      <c r="E118" s="142">
        <v>2923.87779</v>
      </c>
      <c r="F118" s="142">
        <v>3148.9884999999999</v>
      </c>
      <c r="G118" s="142">
        <v>13633.533130000002</v>
      </c>
      <c r="H118" s="142">
        <v>17390.199570000001</v>
      </c>
      <c r="I118" s="142">
        <v>13726.899069999999</v>
      </c>
      <c r="J118" s="114">
        <v>2847.1248999999998</v>
      </c>
      <c r="K118" s="114">
        <v>12882.43288</v>
      </c>
      <c r="L118" s="114">
        <v>79517.283649999998</v>
      </c>
      <c r="M118" s="115">
        <f t="shared" si="16"/>
        <v>8061.6978300000001</v>
      </c>
      <c r="N118" s="116">
        <f t="shared" si="17"/>
        <v>1.6722963918126967</v>
      </c>
      <c r="O118" s="117">
        <f t="shared" si="18"/>
        <v>54490.48674</v>
      </c>
      <c r="P118" s="118">
        <f t="shared" si="19"/>
        <v>2.177285688454488</v>
      </c>
      <c r="Q118" s="43"/>
    </row>
    <row r="119" spans="1:17" s="1" customFormat="1" ht="12.75" x14ac:dyDescent="0.2">
      <c r="A119" s="113" t="s">
        <v>8</v>
      </c>
      <c r="B119" s="142">
        <v>7414.6367300000002</v>
      </c>
      <c r="C119" s="114">
        <v>92849.853109999996</v>
      </c>
      <c r="D119" s="142">
        <v>6921.0285100000001</v>
      </c>
      <c r="E119" s="142">
        <v>5443.1508700000004</v>
      </c>
      <c r="F119" s="142">
        <v>10566.69227</v>
      </c>
      <c r="G119" s="142">
        <v>11907.32905</v>
      </c>
      <c r="H119" s="142">
        <v>6752.9997899999998</v>
      </c>
      <c r="I119" s="142">
        <v>9452.6297100000011</v>
      </c>
      <c r="J119" s="114">
        <v>13967.63726</v>
      </c>
      <c r="K119" s="114">
        <v>6884.5455899999997</v>
      </c>
      <c r="L119" s="114">
        <v>71896.013049999994</v>
      </c>
      <c r="M119" s="115">
        <f t="shared" si="16"/>
        <v>-530.09114000000045</v>
      </c>
      <c r="N119" s="116">
        <f t="shared" si="17"/>
        <v>-7.1492530153935197E-2</v>
      </c>
      <c r="O119" s="117">
        <f t="shared" si="18"/>
        <v>-20953.840060000002</v>
      </c>
      <c r="P119" s="118">
        <f t="shared" si="19"/>
        <v>-0.22567445567389122</v>
      </c>
    </row>
    <row r="120" spans="1:17" s="1" customFormat="1" ht="12.75" x14ac:dyDescent="0.2">
      <c r="A120" s="113" t="s">
        <v>9</v>
      </c>
      <c r="B120" s="142">
        <v>4139.5174200000001</v>
      </c>
      <c r="C120" s="114">
        <v>17836.061120000002</v>
      </c>
      <c r="D120" s="142">
        <v>2008.8166799999999</v>
      </c>
      <c r="E120" s="142">
        <v>2429.7234700000004</v>
      </c>
      <c r="F120" s="142">
        <v>2024.3949399999999</v>
      </c>
      <c r="G120" s="142">
        <v>0</v>
      </c>
      <c r="H120" s="142">
        <v>200</v>
      </c>
      <c r="I120" s="142">
        <v>350</v>
      </c>
      <c r="J120" s="114">
        <v>921</v>
      </c>
      <c r="K120" s="114">
        <v>6695</v>
      </c>
      <c r="L120" s="114">
        <v>14628.935090000001</v>
      </c>
      <c r="M120" s="115">
        <f t="shared" si="16"/>
        <v>2555.4825799999999</v>
      </c>
      <c r="N120" s="116">
        <f t="shared" si="17"/>
        <v>0.61733828384275768</v>
      </c>
      <c r="O120" s="117">
        <f t="shared" si="18"/>
        <v>-3207.1260300000013</v>
      </c>
      <c r="P120" s="118">
        <f t="shared" si="19"/>
        <v>-0.17981133886134615</v>
      </c>
    </row>
    <row r="121" spans="1:17" s="1" customFormat="1" ht="12.75" x14ac:dyDescent="0.2">
      <c r="A121" s="113" t="s">
        <v>10</v>
      </c>
      <c r="B121" s="142">
        <v>348.5</v>
      </c>
      <c r="C121" s="114">
        <v>7510.5691500000003</v>
      </c>
      <c r="D121" s="142">
        <v>32.863239999999998</v>
      </c>
      <c r="E121" s="142">
        <v>145.03</v>
      </c>
      <c r="F121" s="142">
        <v>500.03</v>
      </c>
      <c r="G121" s="142">
        <v>3156.36418</v>
      </c>
      <c r="H121" s="142">
        <v>100.03</v>
      </c>
      <c r="I121" s="142">
        <v>150.09009</v>
      </c>
      <c r="J121" s="114">
        <v>331.45303999999999</v>
      </c>
      <c r="K121" s="114">
        <v>69</v>
      </c>
      <c r="L121" s="114">
        <v>4484.8605500000003</v>
      </c>
      <c r="M121" s="115">
        <f t="shared" si="16"/>
        <v>-279.5</v>
      </c>
      <c r="N121" s="116">
        <f t="shared" si="17"/>
        <v>-0.80200860832137733</v>
      </c>
      <c r="O121" s="117">
        <f t="shared" si="18"/>
        <v>-3025.7085999999999</v>
      </c>
      <c r="P121" s="118">
        <f t="shared" si="19"/>
        <v>-0.40286009483049623</v>
      </c>
    </row>
    <row r="122" spans="1:17" s="1" customFormat="1" ht="12.75" x14ac:dyDescent="0.2">
      <c r="A122" s="113" t="s">
        <v>11</v>
      </c>
      <c r="B122" s="142">
        <v>387284.83378000004</v>
      </c>
      <c r="C122" s="114">
        <v>3188706.7609100002</v>
      </c>
      <c r="D122" s="142">
        <v>593692.54812000005</v>
      </c>
      <c r="E122" s="142">
        <v>465203.51175000001</v>
      </c>
      <c r="F122" s="142">
        <v>497304.65708000003</v>
      </c>
      <c r="G122" s="142">
        <v>501802.44415000005</v>
      </c>
      <c r="H122" s="142">
        <v>452984.58437</v>
      </c>
      <c r="I122" s="142">
        <v>442578.95966000005</v>
      </c>
      <c r="J122" s="114">
        <v>455507.68475999997</v>
      </c>
      <c r="K122" s="114">
        <v>379798.59628999996</v>
      </c>
      <c r="L122" s="114">
        <v>3788872.98618</v>
      </c>
      <c r="M122" s="115">
        <f t="shared" si="16"/>
        <v>-7486.2374900000868</v>
      </c>
      <c r="N122" s="116">
        <f t="shared" si="17"/>
        <v>-1.9330055909838939E-2</v>
      </c>
      <c r="O122" s="117">
        <f t="shared" si="18"/>
        <v>600166.22526999982</v>
      </c>
      <c r="P122" s="118">
        <f t="shared" si="19"/>
        <v>0.18821618614397861</v>
      </c>
    </row>
    <row r="123" spans="1:17" s="1" customFormat="1" ht="12.75" x14ac:dyDescent="0.2">
      <c r="A123" s="113" t="s">
        <v>12</v>
      </c>
      <c r="B123" s="142">
        <v>155841.93961</v>
      </c>
      <c r="C123" s="114">
        <v>1246568.5401699999</v>
      </c>
      <c r="D123" s="142">
        <v>203388.00075000001</v>
      </c>
      <c r="E123" s="142">
        <v>200006.56822999998</v>
      </c>
      <c r="F123" s="142">
        <v>233309.31406</v>
      </c>
      <c r="G123" s="142">
        <v>202117.81448</v>
      </c>
      <c r="H123" s="142">
        <v>276667.93622999999</v>
      </c>
      <c r="I123" s="142">
        <v>196555.39149000001</v>
      </c>
      <c r="J123" s="114">
        <v>95892.646180000011</v>
      </c>
      <c r="K123" s="114">
        <v>222330.44256999998</v>
      </c>
      <c r="L123" s="114">
        <v>1630268.11399</v>
      </c>
      <c r="M123" s="115">
        <f t="shared" si="16"/>
        <v>66488.502959999983</v>
      </c>
      <c r="N123" s="116">
        <f t="shared" si="17"/>
        <v>0.42664062784632839</v>
      </c>
      <c r="O123" s="117">
        <f t="shared" si="18"/>
        <v>383699.57382000005</v>
      </c>
      <c r="P123" s="118">
        <f t="shared" si="19"/>
        <v>0.30780463444687389</v>
      </c>
    </row>
    <row r="124" spans="1:17" s="1" customFormat="1" ht="12.75" x14ac:dyDescent="0.2">
      <c r="A124" s="113" t="s">
        <v>13</v>
      </c>
      <c r="B124" s="142">
        <v>61960.99899</v>
      </c>
      <c r="C124" s="114">
        <v>508136.77520999999</v>
      </c>
      <c r="D124" s="142">
        <v>55383.019210000006</v>
      </c>
      <c r="E124" s="142">
        <v>48167.140299999999</v>
      </c>
      <c r="F124" s="142">
        <v>47943.95046</v>
      </c>
      <c r="G124" s="142">
        <v>54328.900329999997</v>
      </c>
      <c r="H124" s="142">
        <v>80765.627819999994</v>
      </c>
      <c r="I124" s="142">
        <v>41574.233759999996</v>
      </c>
      <c r="J124" s="114">
        <v>39065.169129999995</v>
      </c>
      <c r="K124" s="114">
        <v>47238.863890000001</v>
      </c>
      <c r="L124" s="114">
        <v>414466.90489999996</v>
      </c>
      <c r="M124" s="115">
        <f t="shared" si="16"/>
        <v>-14722.1351</v>
      </c>
      <c r="N124" s="116">
        <f t="shared" si="17"/>
        <v>-0.23760325591871156</v>
      </c>
      <c r="O124" s="117">
        <f t="shared" si="18"/>
        <v>-93669.870310000028</v>
      </c>
      <c r="P124" s="118">
        <f t="shared" si="19"/>
        <v>-0.184339876347837</v>
      </c>
    </row>
    <row r="125" spans="1:17" s="1" customFormat="1" ht="12.75" x14ac:dyDescent="0.2">
      <c r="A125" s="113" t="s">
        <v>14</v>
      </c>
      <c r="B125" s="142">
        <v>47377.659950000001</v>
      </c>
      <c r="C125" s="114">
        <v>647379.75452999992</v>
      </c>
      <c r="D125" s="142">
        <v>38128.68838</v>
      </c>
      <c r="E125" s="142">
        <v>53400.386840000006</v>
      </c>
      <c r="F125" s="142">
        <v>69908.445950000008</v>
      </c>
      <c r="G125" s="142">
        <v>63398.925810000001</v>
      </c>
      <c r="H125" s="142">
        <v>48545.645920000003</v>
      </c>
      <c r="I125" s="142">
        <v>74096.651280000005</v>
      </c>
      <c r="J125" s="114">
        <v>68981.719299999997</v>
      </c>
      <c r="K125" s="114">
        <v>63584.569080000001</v>
      </c>
      <c r="L125" s="114">
        <v>480045.03255999996</v>
      </c>
      <c r="M125" s="115">
        <f t="shared" si="16"/>
        <v>16206.90913</v>
      </c>
      <c r="N125" s="116">
        <f t="shared" si="17"/>
        <v>0.34207913913654564</v>
      </c>
      <c r="O125" s="117">
        <f t="shared" si="18"/>
        <v>-167334.72196999996</v>
      </c>
      <c r="P125" s="118">
        <f t="shared" si="19"/>
        <v>-0.25848000466354648</v>
      </c>
    </row>
    <row r="126" spans="1:17" s="1" customFormat="1" ht="12.75" x14ac:dyDescent="0.2">
      <c r="A126" s="113" t="s">
        <v>15</v>
      </c>
      <c r="B126" s="142">
        <v>96241.713090000005</v>
      </c>
      <c r="C126" s="114">
        <v>707248.10092</v>
      </c>
      <c r="D126" s="142">
        <v>76621.573820000005</v>
      </c>
      <c r="E126" s="142">
        <v>75637.055040000007</v>
      </c>
      <c r="F126" s="142">
        <v>102126.42606</v>
      </c>
      <c r="G126" s="142">
        <v>88078.949569999997</v>
      </c>
      <c r="H126" s="142">
        <v>118702.90035</v>
      </c>
      <c r="I126" s="142">
        <v>96597.742869999987</v>
      </c>
      <c r="J126" s="114">
        <v>93817.92697</v>
      </c>
      <c r="K126" s="114">
        <v>106981.08118000001</v>
      </c>
      <c r="L126" s="114">
        <v>758563.65585999994</v>
      </c>
      <c r="M126" s="115">
        <f t="shared" si="16"/>
        <v>10739.368090000004</v>
      </c>
      <c r="N126" s="116">
        <f t="shared" si="17"/>
        <v>0.11158745771656342</v>
      </c>
      <c r="O126" s="117">
        <f t="shared" si="18"/>
        <v>51315.554939999944</v>
      </c>
      <c r="P126" s="118">
        <f t="shared" si="19"/>
        <v>7.2556652853853931E-2</v>
      </c>
    </row>
    <row r="127" spans="1:17" s="13" customFormat="1" ht="12.75" x14ac:dyDescent="0.2">
      <c r="A127" s="108" t="s">
        <v>16</v>
      </c>
      <c r="B127" s="143">
        <v>912540.56436000008</v>
      </c>
      <c r="C127" s="120">
        <v>6838164.9911199994</v>
      </c>
      <c r="D127" s="143">
        <v>1007181.09169</v>
      </c>
      <c r="E127" s="143">
        <v>877065.73466999992</v>
      </c>
      <c r="F127" s="143">
        <v>1028467.0900600002</v>
      </c>
      <c r="G127" s="143">
        <v>1079125.3845499998</v>
      </c>
      <c r="H127" s="143">
        <v>1031032.3956800001</v>
      </c>
      <c r="I127" s="143">
        <v>1031741.7501000001</v>
      </c>
      <c r="J127" s="119">
        <v>810803.82784000004</v>
      </c>
      <c r="K127" s="119">
        <v>864136.83165000007</v>
      </c>
      <c r="L127" s="119">
        <v>7729554.1062400006</v>
      </c>
      <c r="M127" s="121">
        <f t="shared" si="16"/>
        <v>-48403.732710000011</v>
      </c>
      <c r="N127" s="122">
        <f t="shared" si="17"/>
        <v>-5.3042828560665001E-2</v>
      </c>
      <c r="O127" s="123">
        <f t="shared" si="18"/>
        <v>891389.11512000114</v>
      </c>
      <c r="P127" s="124">
        <f t="shared" si="19"/>
        <v>0.13035501721259335</v>
      </c>
    </row>
    <row r="128" spans="1:17" s="1" customFormat="1" ht="12.75" x14ac:dyDescent="0.2">
      <c r="A128" s="125"/>
      <c r="B128" s="129"/>
      <c r="C128" s="129"/>
      <c r="D128" s="127"/>
      <c r="E128" s="127"/>
      <c r="F128" s="127"/>
      <c r="G128" s="127"/>
      <c r="H128" s="127"/>
      <c r="I128" s="127"/>
      <c r="J128" s="127"/>
      <c r="K128" s="127"/>
      <c r="L128" s="127"/>
      <c r="M128" s="125"/>
      <c r="N128" s="107"/>
      <c r="O128" s="106"/>
      <c r="P128" s="107"/>
    </row>
    <row r="129" spans="1:16" s="1" customFormat="1" ht="12.75" x14ac:dyDescent="0.2">
      <c r="A129" s="125" t="s">
        <v>17</v>
      </c>
      <c r="B129" s="129"/>
      <c r="C129" s="129"/>
      <c r="D129" s="127"/>
      <c r="E129" s="127"/>
      <c r="F129" s="127"/>
      <c r="G129" s="127"/>
      <c r="H129" s="127"/>
      <c r="I129" s="127"/>
      <c r="J129" s="127"/>
      <c r="K129" s="127"/>
      <c r="L129" s="127"/>
      <c r="M129" s="125"/>
      <c r="N129" s="107"/>
      <c r="O129" s="106"/>
      <c r="P129" s="107"/>
    </row>
    <row r="130" spans="1:16" s="1" customFormat="1" x14ac:dyDescent="0.2">
      <c r="A130" s="1" t="s">
        <v>18</v>
      </c>
      <c r="B130" s="5"/>
      <c r="C130" s="5"/>
      <c r="D130" s="4"/>
      <c r="E130" s="15"/>
      <c r="F130" s="15"/>
      <c r="G130" s="15"/>
      <c r="H130" s="15"/>
      <c r="I130" s="15"/>
      <c r="J130" s="15"/>
      <c r="K130" s="15"/>
      <c r="L130" s="4"/>
      <c r="M130" s="9"/>
      <c r="N130" s="37"/>
      <c r="O130" s="38"/>
      <c r="P130" s="37"/>
    </row>
    <row r="131" spans="1:16" s="1" customFormat="1" x14ac:dyDescent="0.2">
      <c r="A131" s="1" t="s">
        <v>19</v>
      </c>
      <c r="B131" s="5"/>
      <c r="C131" s="5"/>
      <c r="D131" s="4"/>
      <c r="E131" s="4"/>
      <c r="F131" s="4"/>
      <c r="G131" s="4"/>
      <c r="H131" s="4"/>
      <c r="I131" s="4"/>
      <c r="J131" s="4"/>
      <c r="K131" s="4"/>
      <c r="L131" s="4"/>
      <c r="N131" s="37"/>
      <c r="O131" s="38"/>
      <c r="P131" s="37"/>
    </row>
  </sheetData>
  <mergeCells count="40">
    <mergeCell ref="A2:P2"/>
    <mergeCell ref="A3:P3"/>
    <mergeCell ref="A4:P4"/>
    <mergeCell ref="A6:A7"/>
    <mergeCell ref="B6:C6"/>
    <mergeCell ref="D6:L6"/>
    <mergeCell ref="M6:N6"/>
    <mergeCell ref="O6:P6"/>
    <mergeCell ref="A27:P27"/>
    <mergeCell ref="A28:P28"/>
    <mergeCell ref="A29:P29"/>
    <mergeCell ref="A31:A32"/>
    <mergeCell ref="B31:C31"/>
    <mergeCell ref="D31:L31"/>
    <mergeCell ref="M31:N31"/>
    <mergeCell ref="O31:P31"/>
    <mergeCell ref="A60:P60"/>
    <mergeCell ref="A61:P61"/>
    <mergeCell ref="A62:P62"/>
    <mergeCell ref="A64:A65"/>
    <mergeCell ref="B64:C64"/>
    <mergeCell ref="D64:L64"/>
    <mergeCell ref="M64:N64"/>
    <mergeCell ref="O64:P64"/>
    <mergeCell ref="A85:P85"/>
    <mergeCell ref="A86:P86"/>
    <mergeCell ref="A87:P87"/>
    <mergeCell ref="A89:A90"/>
    <mergeCell ref="B89:C89"/>
    <mergeCell ref="D89:L89"/>
    <mergeCell ref="M89:N89"/>
    <mergeCell ref="O89:P89"/>
    <mergeCell ref="A110:P110"/>
    <mergeCell ref="A111:P111"/>
    <mergeCell ref="A112:P112"/>
    <mergeCell ref="A114:A115"/>
    <mergeCell ref="B114:C114"/>
    <mergeCell ref="D114:L114"/>
    <mergeCell ref="M114:N114"/>
    <mergeCell ref="O114:P114"/>
  </mergeCells>
  <pageMargins left="0.70866141732283472" right="0.70866141732283472" top="0.74803149606299213" bottom="0.74803149606299213" header="0.31496062992125984" footer="0.31496062992125984"/>
  <pageSetup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 2018</vt:lpstr>
      <vt:lpstr>Mayo 2017</vt:lpstr>
      <vt:lpstr>Feb 2018</vt:lpstr>
      <vt:lpstr>Mar 2018</vt:lpstr>
      <vt:lpstr>Abr 2018</vt:lpstr>
      <vt:lpstr>May 2018 </vt:lpstr>
      <vt:lpstr>Jun 2018</vt:lpstr>
      <vt:lpstr>Julio 2018</vt:lpstr>
      <vt:lpstr>Agosto 2018</vt:lpstr>
      <vt:lpstr> Septiembre 2018</vt:lpstr>
      <vt:lpstr> Octubre 2018</vt:lpstr>
      <vt:lpstr>Noviembre 2018</vt:lpstr>
      <vt:lpstr>Diciembre 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2022-04-19T19:13:06Z</dcterms:modified>
</cp:coreProperties>
</file>