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1" activeTab="0"/>
  </bookViews>
  <sheets>
    <sheet name="resumen provisiones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<sst xmlns="http://schemas.openxmlformats.org/spreadsheetml/2006/main" count="41" uniqueCount="35">
  <si>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Centro Bancario</t>
  </si>
  <si>
    <t>Sistema Bancario</t>
  </si>
  <si>
    <t>Banca Internacional</t>
  </si>
  <si>
    <t>Banca Oficial</t>
  </si>
  <si>
    <t>Banca Privada</t>
  </si>
  <si>
    <t>Banca Extranjera</t>
  </si>
  <si>
    <t>Banca Panameña Privada</t>
  </si>
  <si>
    <t>SEPT. 2002</t>
  </si>
  <si>
    <t>CENTRO BANCARIO</t>
  </si>
  <si>
    <t>SISTEMA BANCARIO</t>
  </si>
  <si>
    <t>BANCA INTERNACIONAL</t>
  </si>
  <si>
    <t>BANCA OFICIAL **</t>
  </si>
  <si>
    <t>BANCA PRIVADA</t>
  </si>
  <si>
    <t>BANCA EXTRANJERA</t>
  </si>
  <si>
    <t>BANCA PANAMEÑA PRIVADA</t>
  </si>
  <si>
    <t>JUNIO 2003</t>
  </si>
  <si>
    <t>RESUMEN DE LAS PROVISIONES PARA PRESTAMOS</t>
  </si>
  <si>
    <t>(En millones de balboas)</t>
  </si>
  <si>
    <t>DICIEMBRE 2001</t>
  </si>
  <si>
    <t>MARZO 2002</t>
  </si>
  <si>
    <t>JUNIO 2002</t>
  </si>
  <si>
    <t>DIC. 2002</t>
  </si>
  <si>
    <t>MARZO 2003</t>
  </si>
  <si>
    <t>BANCA OFICIAL</t>
  </si>
  <si>
    <t>Provisiones para Préstamos del Centro / Total de la Cartera del Centro</t>
  </si>
  <si>
    <t>Provisiones para Préstamos del Sistema / Total de la Cartera del Sistema</t>
  </si>
  <si>
    <t>Provisiones para Préstamos Banca Int. / Total de la Cartera de la Banca Int.</t>
  </si>
  <si>
    <t>Provisiones para Préstamos Banca Oficial / Total de la Cartera de la Banca Oficial</t>
  </si>
  <si>
    <t>Provisiones para Préstamos Banca Privada / Total de la Cartera de la Banca Privada</t>
  </si>
  <si>
    <t>Provisiones para Préstamos Banca Extranjera / Total de la Cartera de la Banca Extranjera</t>
  </si>
  <si>
    <t>Provisiones para Préstamos Bca. Pña. Privada / Total de la Cartera de la Bca. Pña. Privada</t>
  </si>
  <si>
    <t>TOTAL CARTERA DE PRESTAMOS</t>
  </si>
  <si>
    <t>SEPT. 2003</t>
  </si>
  <si>
    <t>DIC. 2003</t>
  </si>
  <si>
    <t>POR TIPO DE BANCA. PERIODO: DICIEMBRE 2002 Y TRIMESTRE DEL 2003</t>
  </si>
</sst>
</file>

<file path=xl/styles.xml><?xml version="1.0" encoding="utf-8"?>
<styleSheet xmlns="http://schemas.openxmlformats.org/spreadsheetml/2006/main">
  <numFmts count="19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%"/>
  </numFmts>
  <fonts count="5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10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Fill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73" fontId="3" fillId="0" borderId="1" xfId="15" applyNumberFormat="1" applyFont="1" applyFill="1" applyBorder="1" applyAlignment="1" applyProtection="1">
      <alignment vertical="center"/>
      <protection/>
    </xf>
    <xf numFmtId="173" fontId="3" fillId="0" borderId="2" xfId="15" applyNumberFormat="1" applyFont="1" applyBorder="1" applyAlignment="1">
      <alignment/>
    </xf>
    <xf numFmtId="0" fontId="1" fillId="0" borderId="1" xfId="0" applyFont="1" applyBorder="1" applyAlignment="1">
      <alignment/>
    </xf>
    <xf numFmtId="173" fontId="1" fillId="0" borderId="1" xfId="15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10" fontId="1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2047875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64.140625" style="0" customWidth="1"/>
    <col min="2" max="2" width="13.00390625" style="0" hidden="1" customWidth="1"/>
    <col min="3" max="3" width="10.57421875" style="0" hidden="1" customWidth="1"/>
    <col min="4" max="4" width="9.28125" style="0" hidden="1" customWidth="1"/>
    <col min="5" max="5" width="9.140625" style="0" hidden="1" customWidth="1"/>
    <col min="6" max="6" width="9.8515625" style="0" bestFit="1" customWidth="1"/>
    <col min="7" max="7" width="10.57421875" style="0" bestFit="1" customWidth="1"/>
    <col min="8" max="8" width="9.8515625" style="0" bestFit="1" customWidth="1"/>
    <col min="11" max="11" width="4.57421875" style="0" customWidth="1"/>
  </cols>
  <sheetData>
    <row r="3" spans="1:10" ht="12.7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</row>
    <row r="6" spans="1:8" ht="12.75">
      <c r="A6" s="3"/>
      <c r="B6" s="3"/>
      <c r="C6" s="3"/>
      <c r="D6" s="3"/>
      <c r="E6" s="3"/>
      <c r="F6" s="21"/>
      <c r="G6" s="20"/>
      <c r="H6" s="20"/>
    </row>
    <row r="7" spans="1:8" ht="12.75">
      <c r="A7" s="3"/>
      <c r="B7" s="3"/>
      <c r="C7" s="3"/>
      <c r="D7" s="3"/>
      <c r="E7" s="3"/>
      <c r="F7" s="21"/>
      <c r="G7" s="20"/>
      <c r="H7" s="20"/>
    </row>
    <row r="8" spans="1:10" ht="12.75">
      <c r="A8" s="4"/>
      <c r="B8" s="5" t="s">
        <v>18</v>
      </c>
      <c r="C8" s="5" t="s">
        <v>19</v>
      </c>
      <c r="D8" s="5" t="s">
        <v>20</v>
      </c>
      <c r="E8" s="5" t="s">
        <v>7</v>
      </c>
      <c r="F8" s="22" t="s">
        <v>21</v>
      </c>
      <c r="G8" s="23" t="s">
        <v>22</v>
      </c>
      <c r="H8" s="5" t="s">
        <v>15</v>
      </c>
      <c r="I8" s="5" t="s">
        <v>32</v>
      </c>
      <c r="J8" s="5" t="s">
        <v>33</v>
      </c>
    </row>
    <row r="9" spans="1:10" ht="12.75">
      <c r="A9" s="4" t="s">
        <v>8</v>
      </c>
      <c r="B9" s="24">
        <f>B10+B11</f>
        <v>562</v>
      </c>
      <c r="C9" s="24">
        <f>C10+C11</f>
        <v>588</v>
      </c>
      <c r="D9" s="24">
        <f>D10+D11</f>
        <v>853</v>
      </c>
      <c r="E9" s="15">
        <v>858</v>
      </c>
      <c r="F9" s="25">
        <v>808</v>
      </c>
      <c r="G9" s="15">
        <f>G10+G11</f>
        <v>825</v>
      </c>
      <c r="H9" s="15">
        <f>H10+H11</f>
        <v>690</v>
      </c>
      <c r="I9" s="15">
        <f>I10+I11</f>
        <v>598</v>
      </c>
      <c r="J9" s="15">
        <f>J10+J11</f>
        <v>631</v>
      </c>
    </row>
    <row r="10" spans="1:10" ht="12.75">
      <c r="A10" s="4" t="s">
        <v>9</v>
      </c>
      <c r="B10" s="24">
        <f>B12+B13</f>
        <v>469</v>
      </c>
      <c r="C10" s="24">
        <f>C12+C13</f>
        <v>493</v>
      </c>
      <c r="D10" s="24">
        <f>D12+D13</f>
        <v>773</v>
      </c>
      <c r="E10" s="27">
        <v>779</v>
      </c>
      <c r="F10" s="25">
        <v>745</v>
      </c>
      <c r="G10" s="15">
        <f>G12+G13</f>
        <v>758</v>
      </c>
      <c r="H10" s="15">
        <f>H12+H13</f>
        <v>631</v>
      </c>
      <c r="I10" s="15">
        <f>I12+I13</f>
        <v>540</v>
      </c>
      <c r="J10" s="15">
        <f>J12+J13</f>
        <v>574</v>
      </c>
    </row>
    <row r="11" spans="1:10" ht="12.75">
      <c r="A11" s="4" t="s">
        <v>10</v>
      </c>
      <c r="B11" s="24">
        <v>93</v>
      </c>
      <c r="C11" s="24">
        <v>95</v>
      </c>
      <c r="D11" s="24">
        <v>80</v>
      </c>
      <c r="E11" s="27">
        <v>79</v>
      </c>
      <c r="F11" s="25">
        <v>62</v>
      </c>
      <c r="G11" s="15">
        <v>67</v>
      </c>
      <c r="H11" s="15">
        <v>59</v>
      </c>
      <c r="I11" s="27">
        <v>58</v>
      </c>
      <c r="J11" s="27">
        <v>57</v>
      </c>
    </row>
    <row r="12" spans="1:10" ht="12.75">
      <c r="A12" s="4" t="s">
        <v>23</v>
      </c>
      <c r="B12" s="24">
        <v>52</v>
      </c>
      <c r="C12" s="24">
        <v>55</v>
      </c>
      <c r="D12" s="24">
        <v>57</v>
      </c>
      <c r="E12" s="27">
        <v>58</v>
      </c>
      <c r="F12" s="25">
        <v>52</v>
      </c>
      <c r="G12" s="15">
        <v>51</v>
      </c>
      <c r="H12" s="15">
        <v>50</v>
      </c>
      <c r="I12" s="27">
        <v>58</v>
      </c>
      <c r="J12" s="27">
        <v>56</v>
      </c>
    </row>
    <row r="13" spans="1:10" ht="12.75">
      <c r="A13" s="4" t="s">
        <v>12</v>
      </c>
      <c r="B13" s="24">
        <f>B14+B15</f>
        <v>417</v>
      </c>
      <c r="C13" s="24">
        <f>C14+C15</f>
        <v>438</v>
      </c>
      <c r="D13" s="24">
        <f>D14+D15</f>
        <v>716</v>
      </c>
      <c r="E13" s="27">
        <v>721</v>
      </c>
      <c r="F13" s="25">
        <v>693</v>
      </c>
      <c r="G13" s="15">
        <f>G14+G15</f>
        <v>707</v>
      </c>
      <c r="H13" s="15">
        <f>H14+H15</f>
        <v>581</v>
      </c>
      <c r="I13" s="15">
        <f>I14+I15</f>
        <v>482</v>
      </c>
      <c r="J13" s="15">
        <f>J14+J15</f>
        <v>518</v>
      </c>
    </row>
    <row r="14" spans="1:10" ht="12.75">
      <c r="A14" s="4" t="s">
        <v>13</v>
      </c>
      <c r="B14" s="24">
        <v>264</v>
      </c>
      <c r="C14" s="24">
        <v>310</v>
      </c>
      <c r="D14" s="24">
        <v>575</v>
      </c>
      <c r="E14" s="27">
        <v>565</v>
      </c>
      <c r="F14" s="25">
        <v>548</v>
      </c>
      <c r="G14" s="15">
        <v>562</v>
      </c>
      <c r="H14" s="15">
        <v>445</v>
      </c>
      <c r="I14" s="27">
        <v>345</v>
      </c>
      <c r="J14" s="27">
        <v>385</v>
      </c>
    </row>
    <row r="15" spans="1:10" ht="12.75">
      <c r="A15" s="4" t="s">
        <v>14</v>
      </c>
      <c r="B15" s="24">
        <v>153</v>
      </c>
      <c r="C15" s="24">
        <v>128</v>
      </c>
      <c r="D15" s="24">
        <v>141</v>
      </c>
      <c r="E15" s="27">
        <v>156</v>
      </c>
      <c r="F15" s="25">
        <v>145</v>
      </c>
      <c r="G15" s="15">
        <v>145</v>
      </c>
      <c r="H15" s="15">
        <v>136</v>
      </c>
      <c r="I15" s="27">
        <v>137</v>
      </c>
      <c r="J15" s="27">
        <v>133</v>
      </c>
    </row>
    <row r="16" spans="1:10" ht="12.75">
      <c r="A16" s="4"/>
      <c r="B16" s="4"/>
      <c r="C16" s="4"/>
      <c r="D16" s="4"/>
      <c r="E16" s="6"/>
      <c r="F16" s="21"/>
      <c r="G16" s="26"/>
      <c r="H16" s="26"/>
      <c r="I16" s="16"/>
      <c r="J16" s="16"/>
    </row>
    <row r="17" spans="1:10" ht="12.75">
      <c r="A17" s="4" t="s">
        <v>24</v>
      </c>
      <c r="B17" s="7">
        <f>+(B9/22048)</f>
        <v>0.025489840348330916</v>
      </c>
      <c r="C17" s="7">
        <f>+C9/20743</f>
        <v>0.028346912211348406</v>
      </c>
      <c r="D17" s="7">
        <f>+(D9/20236)</f>
        <v>0.04215259932793042</v>
      </c>
      <c r="E17" s="7">
        <f>+(E9/E25)</f>
        <v>0.04459923068926084</v>
      </c>
      <c r="F17" s="8">
        <f>F9/18641</f>
        <v>0.0433453140925916</v>
      </c>
      <c r="G17" s="7">
        <f>+(G9/G25)</f>
        <v>0.04429530201342282</v>
      </c>
      <c r="H17" s="7">
        <f>+(H9/H25)</f>
        <v>0.03773584905660377</v>
      </c>
      <c r="I17" s="29">
        <f>I9/I38</f>
        <v>0.03246471226927253</v>
      </c>
      <c r="J17" s="29">
        <f>J9/J38</f>
        <v>0.035020535020535024</v>
      </c>
    </row>
    <row r="18" spans="1:10" ht="12.75">
      <c r="A18" s="4" t="s">
        <v>25</v>
      </c>
      <c r="B18" s="7">
        <f>+B10/18962</f>
        <v>0.02473367788207995</v>
      </c>
      <c r="C18" s="7">
        <f>+C10/17472</f>
        <v>0.028216575091575092</v>
      </c>
      <c r="D18" s="7">
        <f>+D10/17126</f>
        <v>0.045136050449608785</v>
      </c>
      <c r="E18" s="7">
        <f>+E10/15842</f>
        <v>0.049173084206539576</v>
      </c>
      <c r="F18" s="8">
        <f>+F10/15993</f>
        <v>0.04658288001000438</v>
      </c>
      <c r="G18" s="7">
        <f>+G10/15905</f>
        <v>0.047657969192077966</v>
      </c>
      <c r="H18" s="7">
        <f>+H10/15467</f>
        <v>0.040796534557444884</v>
      </c>
      <c r="I18" s="29">
        <f aca="true" t="shared" si="0" ref="I18:J23">I10/I39</f>
        <v>0.034329307056579786</v>
      </c>
      <c r="J18" s="29">
        <f t="shared" si="0"/>
        <v>0.037099276111685627</v>
      </c>
    </row>
    <row r="19" spans="1:10" ht="12.75">
      <c r="A19" s="4" t="s">
        <v>26</v>
      </c>
      <c r="B19" s="7">
        <f>+B11/3085</f>
        <v>0.030145867098865478</v>
      </c>
      <c r="C19" s="7">
        <f>+C11/3271</f>
        <v>0.029043106083766434</v>
      </c>
      <c r="D19" s="7">
        <f>+D11/3110</f>
        <v>0.02572347266881029</v>
      </c>
      <c r="E19" s="7">
        <f>+E11/3396</f>
        <v>0.02326266195524146</v>
      </c>
      <c r="F19" s="8">
        <f>+F11/2647</f>
        <v>0.02342274272761617</v>
      </c>
      <c r="G19" s="7">
        <f>+G11/2713</f>
        <v>0.024695908588278657</v>
      </c>
      <c r="H19" s="7">
        <f>+H11/2665</f>
        <v>0.022138836772983114</v>
      </c>
      <c r="I19" s="29">
        <f t="shared" si="0"/>
        <v>0.021561338289962824</v>
      </c>
      <c r="J19" s="29">
        <f t="shared" si="0"/>
        <v>0.022388059701492536</v>
      </c>
    </row>
    <row r="20" spans="1:10" ht="12.75">
      <c r="A20" s="4" t="s">
        <v>27</v>
      </c>
      <c r="B20" s="7">
        <f>+B12/1951</f>
        <v>0.02665299846232701</v>
      </c>
      <c r="C20" s="7">
        <f>+C12/1971</f>
        <v>0.027904616945712835</v>
      </c>
      <c r="D20" s="7">
        <f>+D12/2077</f>
        <v>0.0274434280211844</v>
      </c>
      <c r="E20" s="7">
        <f>+E12/2194</f>
        <v>0.02643573381950775</v>
      </c>
      <c r="F20" s="8">
        <f>+F12/2093</f>
        <v>0.024844720496894408</v>
      </c>
      <c r="G20" s="7">
        <f>+G12/2138</f>
        <v>0.023854069223573433</v>
      </c>
      <c r="H20" s="7">
        <f>+H12/2177</f>
        <v>0.022967386311437757</v>
      </c>
      <c r="I20" s="29">
        <f t="shared" si="0"/>
        <v>0.025064822817631807</v>
      </c>
      <c r="J20" s="29">
        <f t="shared" si="0"/>
        <v>0.025112107623318385</v>
      </c>
    </row>
    <row r="21" spans="1:10" ht="12.75">
      <c r="A21" s="4" t="s">
        <v>28</v>
      </c>
      <c r="B21" s="7">
        <f>+B13/17011</f>
        <v>0.02451355005584622</v>
      </c>
      <c r="C21" s="7">
        <f>+C13/15501</f>
        <v>0.028256241532804337</v>
      </c>
      <c r="D21" s="7">
        <f>+D13/15049</f>
        <v>0.04757791215363147</v>
      </c>
      <c r="E21" s="7">
        <f>+E13/13648</f>
        <v>0.05282825322391559</v>
      </c>
      <c r="F21" s="8">
        <f>+F13/13900</f>
        <v>0.04985611510791367</v>
      </c>
      <c r="G21" s="7">
        <f>+G13/13767</f>
        <v>0.05135468874845645</v>
      </c>
      <c r="H21" s="7">
        <f>+H13/13290</f>
        <v>0.043717080511662905</v>
      </c>
      <c r="I21" s="29">
        <f t="shared" si="0"/>
        <v>0.03592725104353011</v>
      </c>
      <c r="J21" s="29">
        <f t="shared" si="0"/>
        <v>0.03911795801238484</v>
      </c>
    </row>
    <row r="22" spans="1:10" ht="12.75">
      <c r="A22" s="4" t="s">
        <v>29</v>
      </c>
      <c r="B22" s="7">
        <f>+B14/10914</f>
        <v>0.024189114898295765</v>
      </c>
      <c r="C22" s="7">
        <f>+C14/9591</f>
        <v>0.032321968512146804</v>
      </c>
      <c r="D22" s="7">
        <f>+D14/9166</f>
        <v>0.06273183504254855</v>
      </c>
      <c r="E22" s="7">
        <f>+E14/7779</f>
        <v>0.07263144363028667</v>
      </c>
      <c r="F22" s="8">
        <f>+F14/8010</f>
        <v>0.06841448189762797</v>
      </c>
      <c r="G22" s="7">
        <f>+G14/7859</f>
        <v>0.07151037027611655</v>
      </c>
      <c r="H22" s="7">
        <f>+H14/7396</f>
        <v>0.06016765819361817</v>
      </c>
      <c r="I22" s="29">
        <f t="shared" si="0"/>
        <v>0.04750757367116497</v>
      </c>
      <c r="J22" s="29">
        <f t="shared" si="0"/>
        <v>0.05579710144927536</v>
      </c>
    </row>
    <row r="23" spans="1:10" ht="12.75">
      <c r="A23" s="4" t="s">
        <v>30</v>
      </c>
      <c r="B23" s="7">
        <f>+B15/6097</f>
        <v>0.02509430867639823</v>
      </c>
      <c r="C23" s="7">
        <f>+C15/5910</f>
        <v>0.021658206429780034</v>
      </c>
      <c r="D23" s="7">
        <f>+D15/5883</f>
        <v>0.0239673635900051</v>
      </c>
      <c r="E23" s="7">
        <f>+E15/5870</f>
        <v>0.026575809199318567</v>
      </c>
      <c r="F23" s="8">
        <f>+F15/5890</f>
        <v>0.02461799660441426</v>
      </c>
      <c r="G23" s="7">
        <f>+G15/5908</f>
        <v>0.024542992552471225</v>
      </c>
      <c r="H23" s="7">
        <f>+H15/5894</f>
        <v>0.02307431286053614</v>
      </c>
      <c r="I23" s="29">
        <f t="shared" si="0"/>
        <v>0.022261943451413715</v>
      </c>
      <c r="J23" s="29">
        <f t="shared" si="0"/>
        <v>0.02097130242825607</v>
      </c>
    </row>
    <row r="24" spans="1:10" ht="12.75">
      <c r="A24" s="4"/>
      <c r="B24" s="4"/>
      <c r="C24" s="4"/>
      <c r="D24" s="4"/>
      <c r="E24" s="28"/>
      <c r="F24" s="14"/>
      <c r="G24" s="13"/>
      <c r="H24" s="13"/>
      <c r="I24" s="16"/>
      <c r="J24" s="16"/>
    </row>
    <row r="25" spans="1:10" ht="12.75">
      <c r="A25" s="9" t="s">
        <v>31</v>
      </c>
      <c r="B25" s="10">
        <v>22048</v>
      </c>
      <c r="C25" s="10">
        <v>20743</v>
      </c>
      <c r="D25" s="10">
        <v>20236</v>
      </c>
      <c r="E25" s="6">
        <v>19238</v>
      </c>
      <c r="F25" s="11">
        <v>18730</v>
      </c>
      <c r="G25" s="12">
        <v>18625</v>
      </c>
      <c r="H25" s="12">
        <v>18285</v>
      </c>
      <c r="I25" s="17">
        <v>18420</v>
      </c>
      <c r="J25" s="17">
        <v>18018</v>
      </c>
    </row>
    <row r="26" ht="12" customHeight="1"/>
    <row r="27" ht="12.75" hidden="1"/>
    <row r="28" ht="12.75" hidden="1"/>
    <row r="29" ht="12.75" hidden="1"/>
    <row r="30" spans="1:8" ht="12.75" hidden="1">
      <c r="A30" s="4" t="s">
        <v>8</v>
      </c>
      <c r="B30" s="4"/>
      <c r="C30" s="18"/>
      <c r="D30" s="18"/>
      <c r="E30" s="18"/>
      <c r="F30" s="15">
        <f>F31+F32</f>
        <v>18641100</v>
      </c>
      <c r="G30" s="15">
        <f>G31+G32</f>
        <v>18618187</v>
      </c>
      <c r="H30" s="15">
        <f>H31+H32</f>
        <v>18131430</v>
      </c>
    </row>
    <row r="31" spans="1:8" ht="12.75" hidden="1">
      <c r="A31" s="4" t="s">
        <v>9</v>
      </c>
      <c r="B31" s="4"/>
      <c r="C31" s="18"/>
      <c r="D31" s="18"/>
      <c r="E31" s="18"/>
      <c r="F31" s="15">
        <f>F33+F34</f>
        <v>15993284</v>
      </c>
      <c r="G31" s="15">
        <f>G33+G34</f>
        <v>15904996</v>
      </c>
      <c r="H31" s="15">
        <f>H33+H34</f>
        <v>15466630</v>
      </c>
    </row>
    <row r="32" spans="1:8" ht="12.75" hidden="1">
      <c r="A32" s="4" t="s">
        <v>10</v>
      </c>
      <c r="B32" s="4"/>
      <c r="C32" s="18"/>
      <c r="D32" s="18"/>
      <c r="E32" s="18"/>
      <c r="F32" s="19">
        <v>2647816</v>
      </c>
      <c r="G32" s="18">
        <v>2713191</v>
      </c>
      <c r="H32" s="15">
        <v>2664800</v>
      </c>
    </row>
    <row r="33" spans="1:8" ht="12.75" hidden="1">
      <c r="A33" s="4" t="s">
        <v>11</v>
      </c>
      <c r="B33" s="4"/>
      <c r="C33" s="18"/>
      <c r="D33" s="18"/>
      <c r="E33" s="18"/>
      <c r="F33" s="19">
        <v>2093220</v>
      </c>
      <c r="G33" s="18">
        <v>2138014</v>
      </c>
      <c r="H33" s="15">
        <v>2176778</v>
      </c>
    </row>
    <row r="34" spans="1:8" ht="12.75" hidden="1">
      <c r="A34" s="4" t="s">
        <v>12</v>
      </c>
      <c r="B34" s="4"/>
      <c r="C34" s="18"/>
      <c r="D34" s="18"/>
      <c r="E34" s="15">
        <f>E35+E36</f>
        <v>0</v>
      </c>
      <c r="F34" s="15">
        <f>F35+F36</f>
        <v>13900064</v>
      </c>
      <c r="G34" s="15">
        <f>G35+G36</f>
        <v>13766982</v>
      </c>
      <c r="H34" s="15">
        <f>H35+H36</f>
        <v>13289852</v>
      </c>
    </row>
    <row r="35" spans="1:8" ht="12.75" hidden="1">
      <c r="A35" s="4" t="s">
        <v>13</v>
      </c>
      <c r="B35" s="4"/>
      <c r="C35" s="18"/>
      <c r="D35" s="18"/>
      <c r="E35" s="18"/>
      <c r="F35" s="19">
        <v>8009621</v>
      </c>
      <c r="G35" s="18">
        <v>7859273</v>
      </c>
      <c r="H35" s="15">
        <v>7396178</v>
      </c>
    </row>
    <row r="36" spans="1:8" ht="12.75" hidden="1">
      <c r="A36" s="4" t="s">
        <v>14</v>
      </c>
      <c r="B36" s="4"/>
      <c r="C36" s="18"/>
      <c r="D36" s="18"/>
      <c r="E36" s="18"/>
      <c r="F36" s="19">
        <v>5890443</v>
      </c>
      <c r="G36" s="18">
        <v>5907709</v>
      </c>
      <c r="H36" s="15">
        <v>5893674</v>
      </c>
    </row>
    <row r="37" ht="12.75" hidden="1"/>
    <row r="38" spans="1:10" ht="12.75" hidden="1">
      <c r="A38" s="2" t="s">
        <v>0</v>
      </c>
      <c r="I38" s="1">
        <f>I39+I40</f>
        <v>18420</v>
      </c>
      <c r="J38" s="1">
        <f>J39+J40</f>
        <v>18018</v>
      </c>
    </row>
    <row r="39" spans="1:10" ht="12.75" hidden="1">
      <c r="A39" s="2" t="s">
        <v>1</v>
      </c>
      <c r="I39" s="1">
        <f>I41+I42</f>
        <v>15730</v>
      </c>
      <c r="J39" s="1">
        <f>J41+J42</f>
        <v>15472</v>
      </c>
    </row>
    <row r="40" spans="1:10" ht="12.75" hidden="1">
      <c r="A40" s="2" t="s">
        <v>2</v>
      </c>
      <c r="I40" s="1">
        <v>2690</v>
      </c>
      <c r="J40" s="1">
        <v>2546</v>
      </c>
    </row>
    <row r="41" spans="1:10" ht="12.75" hidden="1">
      <c r="A41" s="2" t="s">
        <v>3</v>
      </c>
      <c r="I41" s="1">
        <v>2314</v>
      </c>
      <c r="J41" s="1">
        <v>2230</v>
      </c>
    </row>
    <row r="42" spans="1:10" ht="12.75" hidden="1">
      <c r="A42" s="2" t="s">
        <v>4</v>
      </c>
      <c r="I42" s="1">
        <f>SUM(I43:I44)</f>
        <v>13416</v>
      </c>
      <c r="J42" s="1">
        <f>SUM(J43:J44)</f>
        <v>13242</v>
      </c>
    </row>
    <row r="43" spans="1:10" ht="12.75" hidden="1">
      <c r="A43" s="2" t="s">
        <v>5</v>
      </c>
      <c r="I43" s="1">
        <v>7262</v>
      </c>
      <c r="J43" s="1">
        <v>6900</v>
      </c>
    </row>
    <row r="44" spans="1:10" ht="12.75" hidden="1">
      <c r="A44" s="2" t="s">
        <v>6</v>
      </c>
      <c r="I44" s="1">
        <v>6154</v>
      </c>
      <c r="J44" s="1">
        <v>6342</v>
      </c>
    </row>
  </sheetData>
  <mergeCells count="3">
    <mergeCell ref="A3:J3"/>
    <mergeCell ref="A4:J4"/>
    <mergeCell ref="A5:J5"/>
  </mergeCells>
  <printOptions horizontalCentered="1" verticalCentered="1"/>
  <pageMargins left="0.75" right="0.75" top="1" bottom="1" header="0" footer="0"/>
  <pageSetup horizontalDpi="1200" verticalDpi="12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2004-02-09T15:16:29Z</cp:lastPrinted>
  <dcterms:created xsi:type="dcterms:W3CDTF">2003-07-16T20:37:13Z</dcterms:created>
  <dcterms:modified xsi:type="dcterms:W3CDTF">2004-02-09T15:16:30Z</dcterms:modified>
  <cp:category/>
  <cp:version/>
  <cp:contentType/>
  <cp:contentStatus/>
</cp:coreProperties>
</file>