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lances Dic 98 y 1999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<sst xmlns="http://schemas.openxmlformats.org/spreadsheetml/2006/main" count="76" uniqueCount="64">
  <si>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DICIEMBRE DE 1998 Y ENERO - DICIEMBRE DE 1999</t>
  </si>
  <si>
    <t>Cuentas</t>
  </si>
  <si>
    <t>Variación Dic. 99/Dic. 98</t>
  </si>
  <si>
    <t xml:space="preserve"> </t>
  </si>
  <si>
    <t>Diciembre</t>
  </si>
  <si>
    <t>Enero</t>
  </si>
  <si>
    <t>Febrero</t>
  </si>
  <si>
    <t>Marzo</t>
  </si>
  <si>
    <t>Abril</t>
  </si>
  <si>
    <t xml:space="preserve">Junio </t>
  </si>
  <si>
    <t>Julio</t>
  </si>
  <si>
    <t>Agosto</t>
  </si>
  <si>
    <t>Octubre</t>
  </si>
  <si>
    <t>Nov.</t>
  </si>
  <si>
    <t>Absoluta</t>
  </si>
  <si>
    <t>Porcentual</t>
  </si>
  <si>
    <t>I.</t>
  </si>
  <si>
    <t>ACTIVOS LIQUIDOS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</si>
  <si>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</si>
  <si>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</si>
  <si>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</si>
  <si>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</si>
  <si>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Otros               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</si>
  <si>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</si>
  <si>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</si>
  <si>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</si>
  <si>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</si>
  <si>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</si>
  <si>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</si>
  <si>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</si>
  <si>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</si>
  <si>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</si>
  <si>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</si>
  <si>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</si>
  <si>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 xml:space="preserve">       Externos</t>
  </si>
  <si>
    <t>ACTIVO TOTAL</t>
  </si>
  <si>
    <t>Depósitos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</si>
  <si>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</si>
  <si>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</si>
  <si>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</si>
  <si>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</si>
  <si>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</si>
  <si>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</si>
  <si>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</si>
  <si>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</si>
  <si>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</si>
  <si>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</si>
  <si>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</si>
  <si>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</si>
  <si>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</si>
  <si>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</si>
  <si>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</si>
  <si>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</si>
  <si>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</si>
  <si>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</si>
  <si>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</t>
  </si>
  <si>
    <t>PASIVO Y PATRIMONIO, TOTAL</t>
  </si>
  <si>
    <t>(En millones de Balboas)</t>
  </si>
  <si>
    <t>Mayo</t>
  </si>
  <si>
    <t>Sept.</t>
  </si>
  <si>
    <t>Dic. (P)</t>
  </si>
  <si>
    <t xml:space="preserve">BALANCE DE SITUACION DE LA BANCA OFICIAL </t>
  </si>
  <si>
    <t xml:space="preserve">           Oficiales</t>
  </si>
  <si>
    <t>FUENTE:  Entidades Bancarias Oficiales.</t>
  </si>
</sst>
</file>

<file path=xl/styles.xml><?xml version="1.0" encoding="utf-8"?>
<styleSheet xmlns="http://schemas.openxmlformats.org/spreadsheetml/2006/main">
  <numFmts count="2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,##0.0"/>
    <numFmt numFmtId="172" formatCode="#,##0.000"/>
    <numFmt numFmtId="173" formatCode="#,##0.0_);[Red]\(#,##0.0\)"/>
    <numFmt numFmtId="174" formatCode="_(* #,##0_);_(* \(#,##0\);_(* &quot;-&quot;??_);_(@_)"/>
    <numFmt numFmtId="175" formatCode="0.0%"/>
    <numFmt numFmtId="176" formatCode="#,##0.000_);[Red]\(#,##0.000\)"/>
    <numFmt numFmtId="177" formatCode="#0"/>
    <numFmt numFmtId="178" formatCode="#,###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3" fontId="6" fillId="0" borderId="2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175" fontId="6" fillId="0" borderId="2" xfId="19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3" fontId="6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75" fontId="5" fillId="0" borderId="2" xfId="19" applyNumberFormat="1" applyFont="1" applyFill="1" applyBorder="1" applyAlignment="1">
      <alignment/>
    </xf>
    <xf numFmtId="38" fontId="6" fillId="0" borderId="2" xfId="15" applyNumberFormat="1" applyFont="1" applyFill="1" applyBorder="1" applyAlignment="1">
      <alignment/>
    </xf>
    <xf numFmtId="38" fontId="6" fillId="0" borderId="2" xfId="15" applyNumberFormat="1" applyFont="1" applyFill="1" applyBorder="1" applyAlignment="1">
      <alignment horizontal="right"/>
    </xf>
    <xf numFmtId="38" fontId="5" fillId="0" borderId="2" xfId="15" applyNumberFormat="1" applyFont="1" applyFill="1" applyBorder="1" applyAlignment="1">
      <alignment/>
    </xf>
    <xf numFmtId="38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C7" sqref="C7"/>
    </sheetView>
  </sheetViews>
  <sheetFormatPr defaultColWidth="11.421875" defaultRowHeight="12.75"/>
  <cols>
    <col min="1" max="1" width="4.8515625" style="1" customWidth="1"/>
    <col min="2" max="2" width="25.140625" style="1" bestFit="1" customWidth="1"/>
    <col min="3" max="3" width="7.7109375" style="1" bestFit="1" customWidth="1"/>
    <col min="4" max="11" width="6.00390625" style="1" bestFit="1" customWidth="1"/>
    <col min="12" max="12" width="7.7109375" style="1" bestFit="1" customWidth="1"/>
    <col min="13" max="14" width="6.00390625" style="1" bestFit="1" customWidth="1"/>
    <col min="15" max="15" width="8.57421875" style="1" customWidth="1"/>
    <col min="16" max="16" width="8.8515625" style="1" customWidth="1"/>
    <col min="17" max="17" width="9.28125" style="1" customWidth="1"/>
    <col min="18" max="16384" width="9.140625" style="1" customWidth="1"/>
  </cols>
  <sheetData>
    <row r="1" spans="2:17" s="2" customFormat="1" ht="11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s="2" customFormat="1" ht="11.25">
      <c r="B2" s="29"/>
      <c r="C2" s="29"/>
      <c r="D2" s="29"/>
      <c r="E2" s="29"/>
      <c r="F2" s="29"/>
      <c r="G2" s="29"/>
      <c r="H2" s="29"/>
      <c r="I2" s="29" t="s">
        <v>61</v>
      </c>
      <c r="J2" s="29"/>
      <c r="K2" s="29"/>
      <c r="L2" s="29"/>
      <c r="M2" s="29"/>
      <c r="N2" s="29"/>
      <c r="O2" s="29"/>
      <c r="P2" s="29"/>
      <c r="Q2" s="29"/>
    </row>
    <row r="3" spans="1:17" s="2" customFormat="1" ht="11.25">
      <c r="A3" s="29"/>
      <c r="B3" s="29"/>
      <c r="C3" s="29"/>
      <c r="D3" s="29"/>
      <c r="E3" s="29"/>
      <c r="F3" s="29"/>
      <c r="G3" s="29"/>
      <c r="H3" s="29"/>
      <c r="I3" s="29" t="s">
        <v>0</v>
      </c>
      <c r="J3" s="29"/>
      <c r="K3" s="29"/>
      <c r="L3" s="29"/>
      <c r="M3" s="29"/>
      <c r="N3" s="29"/>
      <c r="O3" s="29"/>
      <c r="P3" s="29"/>
      <c r="Q3" s="29"/>
    </row>
    <row r="4" spans="1:17" s="2" customFormat="1" ht="11.25">
      <c r="A4" s="29"/>
      <c r="B4" s="29"/>
      <c r="C4" s="29"/>
      <c r="D4" s="29"/>
      <c r="E4" s="29"/>
      <c r="F4" s="29"/>
      <c r="G4" s="29"/>
      <c r="H4" s="29"/>
      <c r="I4" s="30" t="s">
        <v>57</v>
      </c>
      <c r="J4" s="29"/>
      <c r="K4" s="29"/>
      <c r="L4" s="29"/>
      <c r="M4" s="29"/>
      <c r="N4" s="29"/>
      <c r="O4" s="29"/>
      <c r="P4" s="29"/>
      <c r="Q4" s="29"/>
    </row>
    <row r="5" spans="1:17" s="2" customFormat="1" ht="11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2" customFormat="1" ht="11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2:17" s="2" customFormat="1" ht="1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s="2" customFormat="1" ht="19.5" customHeight="1">
      <c r="A8" s="3"/>
      <c r="B8" s="4" t="s">
        <v>1</v>
      </c>
      <c r="C8" s="5">
        <v>1998</v>
      </c>
      <c r="D8" s="5">
        <v>1999</v>
      </c>
      <c r="E8" s="5">
        <v>1999</v>
      </c>
      <c r="F8" s="5">
        <v>1999</v>
      </c>
      <c r="G8" s="5">
        <v>1999</v>
      </c>
      <c r="H8" s="5">
        <v>1999</v>
      </c>
      <c r="I8" s="6">
        <v>1999</v>
      </c>
      <c r="J8" s="6">
        <v>1999</v>
      </c>
      <c r="K8" s="6">
        <v>1999</v>
      </c>
      <c r="L8" s="6">
        <v>1999</v>
      </c>
      <c r="M8" s="6">
        <v>1999</v>
      </c>
      <c r="N8" s="6">
        <v>1999</v>
      </c>
      <c r="O8" s="6">
        <v>1999</v>
      </c>
      <c r="P8" s="31" t="s">
        <v>2</v>
      </c>
      <c r="Q8" s="32"/>
    </row>
    <row r="9" spans="1:17" s="2" customFormat="1" ht="15.75" customHeight="1">
      <c r="A9" s="7"/>
      <c r="B9" s="8"/>
      <c r="C9" s="5" t="s">
        <v>4</v>
      </c>
      <c r="D9" s="5" t="s">
        <v>5</v>
      </c>
      <c r="E9" s="5" t="s">
        <v>6</v>
      </c>
      <c r="F9" s="9" t="s">
        <v>7</v>
      </c>
      <c r="G9" s="5" t="s">
        <v>8</v>
      </c>
      <c r="H9" s="5" t="s">
        <v>58</v>
      </c>
      <c r="I9" s="5" t="s">
        <v>9</v>
      </c>
      <c r="J9" s="5" t="s">
        <v>10</v>
      </c>
      <c r="K9" s="5" t="s">
        <v>11</v>
      </c>
      <c r="L9" s="5" t="s">
        <v>59</v>
      </c>
      <c r="M9" s="5" t="s">
        <v>12</v>
      </c>
      <c r="N9" s="5" t="s">
        <v>13</v>
      </c>
      <c r="O9" s="5" t="s">
        <v>60</v>
      </c>
      <c r="P9" s="10" t="s">
        <v>14</v>
      </c>
      <c r="Q9" s="10" t="s">
        <v>15</v>
      </c>
    </row>
    <row r="10" spans="1:17" s="2" customFormat="1" ht="11.25">
      <c r="A10" s="11" t="s">
        <v>16</v>
      </c>
      <c r="B10" s="7" t="s">
        <v>17</v>
      </c>
      <c r="C10" s="12">
        <f aca="true" t="shared" si="0" ref="C10:O10">C11+C14+C17</f>
        <v>2085</v>
      </c>
      <c r="D10" s="13">
        <f t="shared" si="0"/>
        <v>2042</v>
      </c>
      <c r="E10" s="13">
        <f t="shared" si="0"/>
        <v>2066</v>
      </c>
      <c r="F10" s="13">
        <f t="shared" si="0"/>
        <v>2055</v>
      </c>
      <c r="G10" s="13">
        <f t="shared" si="0"/>
        <v>2278</v>
      </c>
      <c r="H10" s="13">
        <f t="shared" si="0"/>
        <v>2224</v>
      </c>
      <c r="I10" s="13">
        <f t="shared" si="0"/>
        <v>2198</v>
      </c>
      <c r="J10" s="13">
        <f t="shared" si="0"/>
        <v>2060</v>
      </c>
      <c r="K10" s="13">
        <f t="shared" si="0"/>
        <v>2027</v>
      </c>
      <c r="L10" s="13">
        <f t="shared" si="0"/>
        <v>1950</v>
      </c>
      <c r="M10" s="13">
        <f t="shared" si="0"/>
        <v>1958</v>
      </c>
      <c r="N10" s="13">
        <f t="shared" si="0"/>
        <v>1919</v>
      </c>
      <c r="O10" s="13">
        <f t="shared" si="0"/>
        <v>1999</v>
      </c>
      <c r="P10" s="12">
        <f aca="true" t="shared" si="1" ref="P10:P55">O10-C10</f>
        <v>-86</v>
      </c>
      <c r="Q10" s="14">
        <f aca="true" t="shared" si="2" ref="Q10:Q19">O10/C10-1</f>
        <v>-0.041247002398081545</v>
      </c>
    </row>
    <row r="11" spans="1:17" s="2" customFormat="1" ht="11.25">
      <c r="A11" s="15"/>
      <c r="B11" s="16" t="s">
        <v>18</v>
      </c>
      <c r="C11" s="12">
        <f aca="true" t="shared" si="3" ref="C11:O11">C12+C13</f>
        <v>1091</v>
      </c>
      <c r="D11" s="12">
        <f t="shared" si="3"/>
        <v>1018</v>
      </c>
      <c r="E11" s="12">
        <f t="shared" si="3"/>
        <v>962</v>
      </c>
      <c r="F11" s="12">
        <f t="shared" si="3"/>
        <v>1033</v>
      </c>
      <c r="G11" s="13">
        <f t="shared" si="3"/>
        <v>1004</v>
      </c>
      <c r="H11" s="13">
        <f t="shared" si="3"/>
        <v>1150</v>
      </c>
      <c r="I11" s="13">
        <f t="shared" si="3"/>
        <v>1223</v>
      </c>
      <c r="J11" s="13">
        <f t="shared" si="3"/>
        <v>1052</v>
      </c>
      <c r="K11" s="13">
        <f t="shared" si="3"/>
        <v>1081</v>
      </c>
      <c r="L11" s="13">
        <f t="shared" si="3"/>
        <v>1055</v>
      </c>
      <c r="M11" s="13">
        <f t="shared" si="3"/>
        <v>1118</v>
      </c>
      <c r="N11" s="13">
        <f t="shared" si="3"/>
        <v>1067</v>
      </c>
      <c r="O11" s="13">
        <f t="shared" si="3"/>
        <v>1107</v>
      </c>
      <c r="P11" s="12">
        <f t="shared" si="1"/>
        <v>16</v>
      </c>
      <c r="Q11" s="14">
        <f t="shared" si="2"/>
        <v>0.01466544454628771</v>
      </c>
    </row>
    <row r="12" spans="1:17" s="2" customFormat="1" ht="11.25">
      <c r="A12" s="15"/>
      <c r="B12" s="16" t="s">
        <v>19</v>
      </c>
      <c r="C12" s="12">
        <v>5</v>
      </c>
      <c r="D12" s="12">
        <v>4</v>
      </c>
      <c r="E12" s="12">
        <v>4</v>
      </c>
      <c r="F12" s="12">
        <v>6</v>
      </c>
      <c r="G12" s="12">
        <v>6</v>
      </c>
      <c r="H12" s="12">
        <v>6</v>
      </c>
      <c r="I12" s="12">
        <v>6</v>
      </c>
      <c r="J12" s="12">
        <v>6</v>
      </c>
      <c r="K12" s="12">
        <v>5</v>
      </c>
      <c r="L12" s="12">
        <v>5</v>
      </c>
      <c r="M12" s="12">
        <v>5</v>
      </c>
      <c r="N12" s="12">
        <v>5</v>
      </c>
      <c r="O12" s="12">
        <v>7</v>
      </c>
      <c r="P12" s="12">
        <f t="shared" si="1"/>
        <v>2</v>
      </c>
      <c r="Q12" s="14">
        <f t="shared" si="2"/>
        <v>0.3999999999999999</v>
      </c>
    </row>
    <row r="13" spans="1:17" s="2" customFormat="1" ht="11.25">
      <c r="A13" s="15"/>
      <c r="B13" s="16" t="s">
        <v>20</v>
      </c>
      <c r="C13" s="12">
        <v>1086</v>
      </c>
      <c r="D13" s="12">
        <v>1014</v>
      </c>
      <c r="E13" s="12">
        <v>958</v>
      </c>
      <c r="F13" s="12">
        <v>1027</v>
      </c>
      <c r="G13" s="12">
        <v>998</v>
      </c>
      <c r="H13" s="12">
        <v>1144</v>
      </c>
      <c r="I13" s="12">
        <v>1217</v>
      </c>
      <c r="J13" s="12">
        <v>1046</v>
      </c>
      <c r="K13" s="12">
        <v>1076</v>
      </c>
      <c r="L13" s="12">
        <v>1050</v>
      </c>
      <c r="M13" s="12">
        <v>1113</v>
      </c>
      <c r="N13" s="12">
        <v>1062</v>
      </c>
      <c r="O13" s="12">
        <v>1100</v>
      </c>
      <c r="P13" s="12">
        <f t="shared" si="1"/>
        <v>14</v>
      </c>
      <c r="Q13" s="14">
        <f t="shared" si="2"/>
        <v>0.012891344383057168</v>
      </c>
    </row>
    <row r="14" spans="1:17" s="2" customFormat="1" ht="11.25">
      <c r="A14" s="15"/>
      <c r="B14" s="16" t="s">
        <v>21</v>
      </c>
      <c r="C14" s="12">
        <f aca="true" t="shared" si="4" ref="C14:O14">C15+C16</f>
        <v>880</v>
      </c>
      <c r="D14" s="12">
        <f t="shared" si="4"/>
        <v>946</v>
      </c>
      <c r="E14" s="12">
        <f t="shared" si="4"/>
        <v>1033</v>
      </c>
      <c r="F14" s="12">
        <f t="shared" si="4"/>
        <v>944</v>
      </c>
      <c r="G14" s="13">
        <f t="shared" si="4"/>
        <v>1205</v>
      </c>
      <c r="H14" s="13">
        <f t="shared" si="4"/>
        <v>996</v>
      </c>
      <c r="I14" s="13">
        <f t="shared" si="4"/>
        <v>893</v>
      </c>
      <c r="J14" s="13">
        <f t="shared" si="4"/>
        <v>943</v>
      </c>
      <c r="K14" s="13">
        <f t="shared" si="4"/>
        <v>876</v>
      </c>
      <c r="L14" s="13">
        <f t="shared" si="4"/>
        <v>814</v>
      </c>
      <c r="M14" s="13">
        <f t="shared" si="4"/>
        <v>772</v>
      </c>
      <c r="N14" s="13">
        <f t="shared" si="4"/>
        <v>740</v>
      </c>
      <c r="O14" s="13">
        <f t="shared" si="4"/>
        <v>735</v>
      </c>
      <c r="P14" s="12">
        <f t="shared" si="1"/>
        <v>-145</v>
      </c>
      <c r="Q14" s="14">
        <f t="shared" si="2"/>
        <v>-0.1647727272727273</v>
      </c>
    </row>
    <row r="15" spans="1:17" s="2" customFormat="1" ht="11.25">
      <c r="A15" s="15"/>
      <c r="B15" s="16" t="s">
        <v>19</v>
      </c>
      <c r="C15" s="12">
        <v>7</v>
      </c>
      <c r="D15" s="12">
        <v>10</v>
      </c>
      <c r="E15" s="12">
        <v>16</v>
      </c>
      <c r="F15" s="12">
        <v>16</v>
      </c>
      <c r="G15" s="12">
        <v>322</v>
      </c>
      <c r="H15" s="12">
        <v>223</v>
      </c>
      <c r="I15" s="12">
        <v>155</v>
      </c>
      <c r="J15" s="12">
        <v>133</v>
      </c>
      <c r="K15" s="12">
        <v>115</v>
      </c>
      <c r="L15" s="12">
        <v>63</v>
      </c>
      <c r="M15" s="12">
        <v>72</v>
      </c>
      <c r="N15" s="12">
        <v>85</v>
      </c>
      <c r="O15" s="12">
        <v>50</v>
      </c>
      <c r="P15" s="12">
        <f t="shared" si="1"/>
        <v>43</v>
      </c>
      <c r="Q15" s="14">
        <f t="shared" si="2"/>
        <v>6.142857142857143</v>
      </c>
    </row>
    <row r="16" spans="1:17" s="2" customFormat="1" ht="11.25">
      <c r="A16" s="15"/>
      <c r="B16" s="16" t="s">
        <v>20</v>
      </c>
      <c r="C16" s="12">
        <v>873</v>
      </c>
      <c r="D16" s="12">
        <v>936</v>
      </c>
      <c r="E16" s="12">
        <v>1017</v>
      </c>
      <c r="F16" s="12">
        <v>928</v>
      </c>
      <c r="G16" s="12">
        <v>883</v>
      </c>
      <c r="H16" s="12">
        <v>773</v>
      </c>
      <c r="I16" s="12">
        <v>738</v>
      </c>
      <c r="J16" s="12">
        <v>810</v>
      </c>
      <c r="K16" s="12">
        <v>761</v>
      </c>
      <c r="L16" s="12">
        <v>751</v>
      </c>
      <c r="M16" s="12">
        <v>700</v>
      </c>
      <c r="N16" s="12">
        <v>655</v>
      </c>
      <c r="O16" s="12">
        <v>685</v>
      </c>
      <c r="P16" s="12">
        <f t="shared" si="1"/>
        <v>-188</v>
      </c>
      <c r="Q16" s="14">
        <f t="shared" si="2"/>
        <v>-0.21534936998854526</v>
      </c>
    </row>
    <row r="17" spans="1:17" s="2" customFormat="1" ht="11.25">
      <c r="A17" s="15"/>
      <c r="B17" s="17" t="s">
        <v>22</v>
      </c>
      <c r="C17" s="12">
        <v>114</v>
      </c>
      <c r="D17" s="12">
        <v>78</v>
      </c>
      <c r="E17" s="12">
        <v>71</v>
      </c>
      <c r="F17" s="12">
        <v>78</v>
      </c>
      <c r="G17" s="12">
        <v>69</v>
      </c>
      <c r="H17" s="12">
        <v>78</v>
      </c>
      <c r="I17" s="12">
        <v>82</v>
      </c>
      <c r="J17" s="12">
        <v>65</v>
      </c>
      <c r="K17" s="12">
        <v>70</v>
      </c>
      <c r="L17" s="12">
        <v>81</v>
      </c>
      <c r="M17" s="12">
        <v>68</v>
      </c>
      <c r="N17" s="12">
        <v>112</v>
      </c>
      <c r="O17" s="12">
        <v>157</v>
      </c>
      <c r="P17" s="12">
        <f t="shared" si="1"/>
        <v>43</v>
      </c>
      <c r="Q17" s="14">
        <f t="shared" si="2"/>
        <v>0.3771929824561404</v>
      </c>
    </row>
    <row r="18" spans="1:17" s="2" customFormat="1" ht="11.25">
      <c r="A18" s="15" t="s">
        <v>23</v>
      </c>
      <c r="B18" s="16" t="s">
        <v>24</v>
      </c>
      <c r="C18" s="12">
        <f aca="true" t="shared" si="5" ref="C18:O18">C19+C20</f>
        <v>1722</v>
      </c>
      <c r="D18" s="12">
        <f t="shared" si="5"/>
        <v>1740</v>
      </c>
      <c r="E18" s="12">
        <f t="shared" si="5"/>
        <v>1749</v>
      </c>
      <c r="F18" s="12">
        <f t="shared" si="5"/>
        <v>1762</v>
      </c>
      <c r="G18" s="13">
        <f t="shared" si="5"/>
        <v>1796</v>
      </c>
      <c r="H18" s="13">
        <f t="shared" si="5"/>
        <v>1806</v>
      </c>
      <c r="I18" s="13">
        <f t="shared" si="5"/>
        <v>1755</v>
      </c>
      <c r="J18" s="13">
        <f t="shared" si="5"/>
        <v>1773</v>
      </c>
      <c r="K18" s="13">
        <f t="shared" si="5"/>
        <v>1790</v>
      </c>
      <c r="L18" s="13">
        <f t="shared" si="5"/>
        <v>1811</v>
      </c>
      <c r="M18" s="13">
        <f t="shared" si="5"/>
        <v>1819</v>
      </c>
      <c r="N18" s="13">
        <f t="shared" si="5"/>
        <v>1833</v>
      </c>
      <c r="O18" s="13">
        <f t="shared" si="5"/>
        <v>1823</v>
      </c>
      <c r="P18" s="12">
        <f t="shared" si="1"/>
        <v>101</v>
      </c>
      <c r="Q18" s="14">
        <f t="shared" si="2"/>
        <v>0.058652729384436775</v>
      </c>
    </row>
    <row r="19" spans="1:17" s="2" customFormat="1" ht="11.25">
      <c r="A19" s="15"/>
      <c r="B19" s="16" t="s">
        <v>25</v>
      </c>
      <c r="C19" s="12">
        <v>1722</v>
      </c>
      <c r="D19" s="12">
        <v>1735</v>
      </c>
      <c r="E19" s="12">
        <v>1744</v>
      </c>
      <c r="F19" s="12">
        <v>1757</v>
      </c>
      <c r="G19" s="12">
        <v>1791</v>
      </c>
      <c r="H19" s="12">
        <v>1801</v>
      </c>
      <c r="I19" s="12">
        <v>1750</v>
      </c>
      <c r="J19" s="12">
        <v>1768</v>
      </c>
      <c r="K19" s="12">
        <v>1785</v>
      </c>
      <c r="L19" s="12">
        <v>1806</v>
      </c>
      <c r="M19" s="12">
        <v>1814</v>
      </c>
      <c r="N19" s="12">
        <v>1828</v>
      </c>
      <c r="O19" s="12">
        <v>1818</v>
      </c>
      <c r="P19" s="12">
        <f t="shared" si="1"/>
        <v>96</v>
      </c>
      <c r="Q19" s="14">
        <f t="shared" si="2"/>
        <v>0.05574912891986061</v>
      </c>
    </row>
    <row r="20" spans="1:17" s="2" customFormat="1" ht="11.25">
      <c r="A20" s="15"/>
      <c r="B20" s="16" t="s">
        <v>26</v>
      </c>
      <c r="C20" s="12">
        <v>0</v>
      </c>
      <c r="D20" s="12">
        <v>5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  <c r="L20" s="12">
        <v>5</v>
      </c>
      <c r="M20" s="12">
        <v>5</v>
      </c>
      <c r="N20" s="12">
        <v>5</v>
      </c>
      <c r="O20" s="12">
        <v>5</v>
      </c>
      <c r="P20" s="12">
        <f t="shared" si="1"/>
        <v>5</v>
      </c>
      <c r="Q20" s="14">
        <v>0</v>
      </c>
    </row>
    <row r="21" spans="1:17" s="2" customFormat="1" ht="11.25">
      <c r="A21" s="15" t="s">
        <v>27</v>
      </c>
      <c r="B21" s="16" t="s">
        <v>28</v>
      </c>
      <c r="C21" s="12">
        <f aca="true" t="shared" si="6" ref="C21:O21">C22+C23</f>
        <v>207</v>
      </c>
      <c r="D21" s="12">
        <f t="shared" si="6"/>
        <v>212</v>
      </c>
      <c r="E21" s="12">
        <f t="shared" si="6"/>
        <v>202</v>
      </c>
      <c r="F21" s="12">
        <f t="shared" si="6"/>
        <v>235</v>
      </c>
      <c r="G21" s="13">
        <f t="shared" si="6"/>
        <v>251</v>
      </c>
      <c r="H21" s="13">
        <f t="shared" si="6"/>
        <v>254</v>
      </c>
      <c r="I21" s="13">
        <f t="shared" si="6"/>
        <v>248</v>
      </c>
      <c r="J21" s="13">
        <f t="shared" si="6"/>
        <v>268</v>
      </c>
      <c r="K21" s="13">
        <f t="shared" si="6"/>
        <v>279</v>
      </c>
      <c r="L21" s="13">
        <f t="shared" si="6"/>
        <v>247</v>
      </c>
      <c r="M21" s="13">
        <f t="shared" si="6"/>
        <v>252</v>
      </c>
      <c r="N21" s="13">
        <f t="shared" si="6"/>
        <v>245</v>
      </c>
      <c r="O21" s="13">
        <f t="shared" si="6"/>
        <v>264</v>
      </c>
      <c r="P21" s="12">
        <f t="shared" si="1"/>
        <v>57</v>
      </c>
      <c r="Q21" s="14">
        <f>O21/C21-1</f>
        <v>0.2753623188405796</v>
      </c>
    </row>
    <row r="22" spans="1:17" s="2" customFormat="1" ht="11.25">
      <c r="A22" s="15"/>
      <c r="B22" s="16" t="s">
        <v>29</v>
      </c>
      <c r="C22" s="12">
        <v>169</v>
      </c>
      <c r="D22" s="12">
        <v>174</v>
      </c>
      <c r="E22" s="12">
        <v>164</v>
      </c>
      <c r="F22" s="12">
        <v>197</v>
      </c>
      <c r="G22" s="12">
        <v>214</v>
      </c>
      <c r="H22" s="12">
        <v>217</v>
      </c>
      <c r="I22" s="12">
        <v>211</v>
      </c>
      <c r="J22" s="12">
        <v>231</v>
      </c>
      <c r="K22" s="12">
        <v>275</v>
      </c>
      <c r="L22" s="12">
        <v>243</v>
      </c>
      <c r="M22" s="12">
        <v>248</v>
      </c>
      <c r="N22" s="12">
        <v>241</v>
      </c>
      <c r="O22" s="12">
        <v>260</v>
      </c>
      <c r="P22" s="12">
        <f t="shared" si="1"/>
        <v>91</v>
      </c>
      <c r="Q22" s="14">
        <f>O22/C22-1</f>
        <v>0.5384615384615385</v>
      </c>
    </row>
    <row r="23" spans="1:17" s="2" customFormat="1" ht="11.25">
      <c r="A23" s="15"/>
      <c r="B23" s="16" t="s">
        <v>30</v>
      </c>
      <c r="C23" s="12">
        <v>38</v>
      </c>
      <c r="D23" s="12">
        <v>38</v>
      </c>
      <c r="E23" s="12">
        <v>38</v>
      </c>
      <c r="F23" s="12">
        <v>38</v>
      </c>
      <c r="G23" s="12">
        <v>37</v>
      </c>
      <c r="H23" s="12">
        <v>37</v>
      </c>
      <c r="I23" s="12">
        <v>37</v>
      </c>
      <c r="J23" s="12">
        <v>37</v>
      </c>
      <c r="K23" s="12">
        <v>4</v>
      </c>
      <c r="L23" s="12">
        <v>4</v>
      </c>
      <c r="M23" s="12">
        <v>4</v>
      </c>
      <c r="N23" s="12">
        <v>4</v>
      </c>
      <c r="O23" s="12">
        <v>4</v>
      </c>
      <c r="P23" s="12">
        <f t="shared" si="1"/>
        <v>-34</v>
      </c>
      <c r="Q23" s="14">
        <f>O23/C23-1</f>
        <v>-0.8947368421052632</v>
      </c>
    </row>
    <row r="24" spans="1:17" s="2" customFormat="1" ht="11.25">
      <c r="A24" s="15" t="s">
        <v>31</v>
      </c>
      <c r="B24" s="16" t="s">
        <v>32</v>
      </c>
      <c r="C24" s="12">
        <f aca="true" t="shared" si="7" ref="C24:O24">C25+C26</f>
        <v>135</v>
      </c>
      <c r="D24" s="12">
        <f t="shared" si="7"/>
        <v>134</v>
      </c>
      <c r="E24" s="12">
        <f t="shared" si="7"/>
        <v>133</v>
      </c>
      <c r="F24" s="12">
        <f t="shared" si="7"/>
        <v>146</v>
      </c>
      <c r="G24" s="13">
        <f t="shared" si="7"/>
        <v>149</v>
      </c>
      <c r="H24" s="13">
        <f t="shared" si="7"/>
        <v>154</v>
      </c>
      <c r="I24" s="13">
        <f t="shared" si="7"/>
        <v>126</v>
      </c>
      <c r="J24" s="13">
        <f t="shared" si="7"/>
        <v>139</v>
      </c>
      <c r="K24" s="13">
        <f t="shared" si="7"/>
        <v>140</v>
      </c>
      <c r="L24" s="13">
        <f t="shared" si="7"/>
        <v>137</v>
      </c>
      <c r="M24" s="13">
        <f t="shared" si="7"/>
        <v>140</v>
      </c>
      <c r="N24" s="13">
        <f t="shared" si="7"/>
        <v>142</v>
      </c>
      <c r="O24" s="13">
        <f t="shared" si="7"/>
        <v>143</v>
      </c>
      <c r="P24" s="12">
        <f t="shared" si="1"/>
        <v>8</v>
      </c>
      <c r="Q24" s="14">
        <f>O24/C24-1</f>
        <v>0.059259259259259345</v>
      </c>
    </row>
    <row r="25" spans="1:17" s="2" customFormat="1" ht="11.25">
      <c r="A25" s="15"/>
      <c r="B25" s="16" t="s">
        <v>33</v>
      </c>
      <c r="C25" s="12">
        <v>135</v>
      </c>
      <c r="D25" s="12">
        <v>134</v>
      </c>
      <c r="E25" s="12">
        <v>133</v>
      </c>
      <c r="F25" s="12">
        <v>146</v>
      </c>
      <c r="G25" s="12">
        <v>149</v>
      </c>
      <c r="H25" s="12">
        <v>154</v>
      </c>
      <c r="I25" s="12">
        <f>48+78</f>
        <v>126</v>
      </c>
      <c r="J25" s="12">
        <v>139</v>
      </c>
      <c r="K25" s="12">
        <v>140</v>
      </c>
      <c r="L25" s="12">
        <v>137</v>
      </c>
      <c r="M25" s="12">
        <v>140</v>
      </c>
      <c r="N25" s="12">
        <v>141</v>
      </c>
      <c r="O25" s="12">
        <v>143</v>
      </c>
      <c r="P25" s="12">
        <f t="shared" si="1"/>
        <v>8</v>
      </c>
      <c r="Q25" s="14">
        <f>O25/C25-1</f>
        <v>0.059259259259259345</v>
      </c>
    </row>
    <row r="26" spans="1:17" s="2" customFormat="1" ht="11.25">
      <c r="A26" s="15"/>
      <c r="B26" s="16" t="s">
        <v>34</v>
      </c>
      <c r="C26" s="18">
        <v>0</v>
      </c>
      <c r="D26" s="18">
        <v>0</v>
      </c>
      <c r="E26" s="18">
        <v>0</v>
      </c>
      <c r="F26" s="18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12">
        <f t="shared" si="1"/>
        <v>0</v>
      </c>
      <c r="Q26" s="14">
        <v>0</v>
      </c>
    </row>
    <row r="27" spans="1:17" s="2" customFormat="1" ht="14.25" customHeight="1">
      <c r="A27" s="15"/>
      <c r="B27" s="19" t="s">
        <v>35</v>
      </c>
      <c r="C27" s="20">
        <f aca="true" t="shared" si="8" ref="C27:O27">C10+C18+C21+C24</f>
        <v>4149</v>
      </c>
      <c r="D27" s="21">
        <f t="shared" si="8"/>
        <v>4128</v>
      </c>
      <c r="E27" s="21">
        <f t="shared" si="8"/>
        <v>4150</v>
      </c>
      <c r="F27" s="21">
        <f t="shared" si="8"/>
        <v>4198</v>
      </c>
      <c r="G27" s="20">
        <f t="shared" si="8"/>
        <v>4474</v>
      </c>
      <c r="H27" s="20">
        <f t="shared" si="8"/>
        <v>4438</v>
      </c>
      <c r="I27" s="20">
        <f t="shared" si="8"/>
        <v>4327</v>
      </c>
      <c r="J27" s="20">
        <f t="shared" si="8"/>
        <v>4240</v>
      </c>
      <c r="K27" s="20">
        <f t="shared" si="8"/>
        <v>4236</v>
      </c>
      <c r="L27" s="20">
        <f t="shared" si="8"/>
        <v>4145</v>
      </c>
      <c r="M27" s="20">
        <f t="shared" si="8"/>
        <v>4169</v>
      </c>
      <c r="N27" s="20">
        <f t="shared" si="8"/>
        <v>4139</v>
      </c>
      <c r="O27" s="20">
        <f t="shared" si="8"/>
        <v>4229</v>
      </c>
      <c r="P27" s="21">
        <f t="shared" si="1"/>
        <v>80</v>
      </c>
      <c r="Q27" s="22">
        <f aca="true" t="shared" si="9" ref="Q27:Q39">O27/C27-1</f>
        <v>0.01928175463967219</v>
      </c>
    </row>
    <row r="28" spans="1:17" s="2" customFormat="1" ht="14.25" customHeight="1">
      <c r="A28" s="15" t="s">
        <v>16</v>
      </c>
      <c r="B28" s="16" t="s">
        <v>36</v>
      </c>
      <c r="C28" s="12">
        <f aca="true" t="shared" si="10" ref="C28:O28">C29+C38</f>
        <v>3091</v>
      </c>
      <c r="D28" s="12">
        <f t="shared" si="10"/>
        <v>3049</v>
      </c>
      <c r="E28" s="12">
        <f t="shared" si="10"/>
        <v>3057</v>
      </c>
      <c r="F28" s="12">
        <f t="shared" si="10"/>
        <v>3116</v>
      </c>
      <c r="G28" s="12">
        <f t="shared" si="10"/>
        <v>3354</v>
      </c>
      <c r="H28" s="12">
        <f t="shared" si="10"/>
        <v>3308</v>
      </c>
      <c r="I28" s="12">
        <f t="shared" si="10"/>
        <v>3265</v>
      </c>
      <c r="J28" s="12">
        <f t="shared" si="10"/>
        <v>3161</v>
      </c>
      <c r="K28" s="12">
        <f t="shared" si="10"/>
        <v>3151</v>
      </c>
      <c r="L28" s="12">
        <f t="shared" si="10"/>
        <v>3076</v>
      </c>
      <c r="M28" s="12">
        <f t="shared" si="10"/>
        <v>3102</v>
      </c>
      <c r="N28" s="12">
        <f t="shared" si="10"/>
        <v>3063</v>
      </c>
      <c r="O28" s="12">
        <f t="shared" si="10"/>
        <v>3177</v>
      </c>
      <c r="P28" s="12">
        <f t="shared" si="1"/>
        <v>86</v>
      </c>
      <c r="Q28" s="14">
        <f t="shared" si="9"/>
        <v>0.0278227110967324</v>
      </c>
    </row>
    <row r="29" spans="1:17" s="2" customFormat="1" ht="11.25">
      <c r="A29" s="15"/>
      <c r="B29" s="16" t="s">
        <v>33</v>
      </c>
      <c r="C29" s="12">
        <f aca="true" t="shared" si="11" ref="C29:O29">C30+C31+C35</f>
        <v>3043</v>
      </c>
      <c r="D29" s="12">
        <f t="shared" si="11"/>
        <v>3000</v>
      </c>
      <c r="E29" s="12">
        <f t="shared" si="11"/>
        <v>3008</v>
      </c>
      <c r="F29" s="12">
        <f t="shared" si="11"/>
        <v>3067</v>
      </c>
      <c r="G29" s="12">
        <f t="shared" si="11"/>
        <v>3307</v>
      </c>
      <c r="H29" s="12">
        <f t="shared" si="11"/>
        <v>3260</v>
      </c>
      <c r="I29" s="12">
        <f t="shared" si="11"/>
        <v>3217</v>
      </c>
      <c r="J29" s="12">
        <f t="shared" si="11"/>
        <v>3114</v>
      </c>
      <c r="K29" s="12">
        <f t="shared" si="11"/>
        <v>3104</v>
      </c>
      <c r="L29" s="12">
        <f t="shared" si="11"/>
        <v>3029</v>
      </c>
      <c r="M29" s="12">
        <f t="shared" si="11"/>
        <v>3054</v>
      </c>
      <c r="N29" s="12">
        <f t="shared" si="11"/>
        <v>3015</v>
      </c>
      <c r="O29" s="12">
        <f t="shared" si="11"/>
        <v>3128</v>
      </c>
      <c r="P29" s="12">
        <f t="shared" si="1"/>
        <v>85</v>
      </c>
      <c r="Q29" s="14">
        <f t="shared" si="9"/>
        <v>0.027932960893854775</v>
      </c>
    </row>
    <row r="30" spans="1:17" s="2" customFormat="1" ht="11.25">
      <c r="A30" s="15"/>
      <c r="B30" s="17" t="s">
        <v>62</v>
      </c>
      <c r="C30" s="12">
        <v>2054</v>
      </c>
      <c r="D30" s="12">
        <v>1977</v>
      </c>
      <c r="E30" s="12">
        <v>1952</v>
      </c>
      <c r="F30" s="23">
        <v>2022</v>
      </c>
      <c r="G30" s="12">
        <v>2267</v>
      </c>
      <c r="H30" s="12">
        <v>2200</v>
      </c>
      <c r="I30" s="12">
        <v>2220</v>
      </c>
      <c r="J30" s="12">
        <v>2136</v>
      </c>
      <c r="K30" s="12">
        <v>2107</v>
      </c>
      <c r="L30" s="12">
        <v>2037</v>
      </c>
      <c r="M30" s="12">
        <v>2039</v>
      </c>
      <c r="N30" s="12">
        <v>2010</v>
      </c>
      <c r="O30" s="12">
        <v>2108</v>
      </c>
      <c r="P30" s="12">
        <f t="shared" si="1"/>
        <v>54</v>
      </c>
      <c r="Q30" s="14">
        <f t="shared" si="9"/>
        <v>0.02629016553067176</v>
      </c>
    </row>
    <row r="31" spans="1:17" s="2" customFormat="1" ht="11.25">
      <c r="A31" s="15"/>
      <c r="B31" s="16" t="s">
        <v>37</v>
      </c>
      <c r="C31" s="12">
        <f aca="true" t="shared" si="12" ref="C31:O31">C32+C33+C34</f>
        <v>710</v>
      </c>
      <c r="D31" s="12">
        <f t="shared" si="12"/>
        <v>745</v>
      </c>
      <c r="E31" s="12">
        <f t="shared" si="12"/>
        <v>766</v>
      </c>
      <c r="F31" s="23">
        <f t="shared" si="12"/>
        <v>768</v>
      </c>
      <c r="G31" s="12">
        <f t="shared" si="12"/>
        <v>766</v>
      </c>
      <c r="H31" s="12">
        <f t="shared" si="12"/>
        <v>738</v>
      </c>
      <c r="I31" s="12">
        <f t="shared" si="12"/>
        <v>726</v>
      </c>
      <c r="J31" s="12">
        <f t="shared" si="12"/>
        <v>729</v>
      </c>
      <c r="K31" s="12">
        <f t="shared" si="12"/>
        <v>750</v>
      </c>
      <c r="L31" s="12">
        <f t="shared" si="12"/>
        <v>736</v>
      </c>
      <c r="M31" s="12">
        <f t="shared" si="12"/>
        <v>742</v>
      </c>
      <c r="N31" s="12">
        <f t="shared" si="12"/>
        <v>738</v>
      </c>
      <c r="O31" s="12">
        <f t="shared" si="12"/>
        <v>719</v>
      </c>
      <c r="P31" s="12">
        <f t="shared" si="1"/>
        <v>9</v>
      </c>
      <c r="Q31" s="14">
        <f t="shared" si="9"/>
        <v>0.012676056338028152</v>
      </c>
    </row>
    <row r="32" spans="1:17" s="2" customFormat="1" ht="11.25">
      <c r="A32" s="15"/>
      <c r="B32" s="16" t="s">
        <v>38</v>
      </c>
      <c r="C32" s="12">
        <v>88</v>
      </c>
      <c r="D32" s="12">
        <v>103</v>
      </c>
      <c r="E32" s="12">
        <v>102</v>
      </c>
      <c r="F32" s="23">
        <v>99</v>
      </c>
      <c r="G32" s="12">
        <v>90</v>
      </c>
      <c r="H32" s="12">
        <v>88</v>
      </c>
      <c r="I32" s="12">
        <v>76</v>
      </c>
      <c r="J32" s="12">
        <v>78</v>
      </c>
      <c r="K32" s="12">
        <v>90</v>
      </c>
      <c r="L32" s="12">
        <v>82</v>
      </c>
      <c r="M32" s="12">
        <v>79</v>
      </c>
      <c r="N32" s="12">
        <v>82</v>
      </c>
      <c r="O32" s="12">
        <v>78</v>
      </c>
      <c r="P32" s="12">
        <f t="shared" si="1"/>
        <v>-10</v>
      </c>
      <c r="Q32" s="14">
        <f t="shared" si="9"/>
        <v>-0.11363636363636365</v>
      </c>
    </row>
    <row r="33" spans="1:17" s="2" customFormat="1" ht="11.25">
      <c r="A33" s="15"/>
      <c r="B33" s="16" t="s">
        <v>39</v>
      </c>
      <c r="C33" s="12">
        <v>232</v>
      </c>
      <c r="D33" s="12">
        <v>236</v>
      </c>
      <c r="E33" s="12">
        <v>261</v>
      </c>
      <c r="F33" s="23">
        <v>264</v>
      </c>
      <c r="G33" s="12">
        <v>261</v>
      </c>
      <c r="H33" s="12">
        <v>235</v>
      </c>
      <c r="I33" s="12">
        <v>236</v>
      </c>
      <c r="J33" s="12">
        <v>238</v>
      </c>
      <c r="K33" s="12">
        <v>247</v>
      </c>
      <c r="L33" s="12">
        <v>239</v>
      </c>
      <c r="M33" s="12">
        <v>243</v>
      </c>
      <c r="N33" s="12">
        <v>242</v>
      </c>
      <c r="O33" s="12">
        <v>231</v>
      </c>
      <c r="P33" s="12">
        <f t="shared" si="1"/>
        <v>-1</v>
      </c>
      <c r="Q33" s="14">
        <f t="shared" si="9"/>
        <v>-0.004310344827586188</v>
      </c>
    </row>
    <row r="34" spans="1:17" s="2" customFormat="1" ht="11.25">
      <c r="A34" s="15" t="s">
        <v>3</v>
      </c>
      <c r="B34" s="16" t="s">
        <v>40</v>
      </c>
      <c r="C34" s="12">
        <v>390</v>
      </c>
      <c r="D34" s="12">
        <v>406</v>
      </c>
      <c r="E34" s="12">
        <v>403</v>
      </c>
      <c r="F34" s="23">
        <v>405</v>
      </c>
      <c r="G34" s="12">
        <v>415</v>
      </c>
      <c r="H34" s="12">
        <v>415</v>
      </c>
      <c r="I34" s="12">
        <v>414</v>
      </c>
      <c r="J34" s="12">
        <v>413</v>
      </c>
      <c r="K34" s="12">
        <v>413</v>
      </c>
      <c r="L34" s="12">
        <v>415</v>
      </c>
      <c r="M34" s="12">
        <v>420</v>
      </c>
      <c r="N34" s="12">
        <v>414</v>
      </c>
      <c r="O34" s="12">
        <v>410</v>
      </c>
      <c r="P34" s="12">
        <f t="shared" si="1"/>
        <v>20</v>
      </c>
      <c r="Q34" s="14">
        <f t="shared" si="9"/>
        <v>0.05128205128205132</v>
      </c>
    </row>
    <row r="35" spans="1:17" s="2" customFormat="1" ht="11.25">
      <c r="A35" s="15"/>
      <c r="B35" s="16" t="s">
        <v>41</v>
      </c>
      <c r="C35" s="12">
        <f aca="true" t="shared" si="13" ref="C35:O35">C36+C37</f>
        <v>279</v>
      </c>
      <c r="D35" s="12">
        <f t="shared" si="13"/>
        <v>278</v>
      </c>
      <c r="E35" s="12">
        <f t="shared" si="13"/>
        <v>290</v>
      </c>
      <c r="F35" s="23">
        <f t="shared" si="13"/>
        <v>277</v>
      </c>
      <c r="G35" s="12">
        <f t="shared" si="13"/>
        <v>274</v>
      </c>
      <c r="H35" s="12">
        <f t="shared" si="13"/>
        <v>322</v>
      </c>
      <c r="I35" s="12">
        <f t="shared" si="13"/>
        <v>271</v>
      </c>
      <c r="J35" s="12">
        <f t="shared" si="13"/>
        <v>249</v>
      </c>
      <c r="K35" s="12">
        <f t="shared" si="13"/>
        <v>247</v>
      </c>
      <c r="L35" s="12">
        <f t="shared" si="13"/>
        <v>256</v>
      </c>
      <c r="M35" s="12">
        <f t="shared" si="13"/>
        <v>273</v>
      </c>
      <c r="N35" s="12">
        <f t="shared" si="13"/>
        <v>267</v>
      </c>
      <c r="O35" s="12">
        <f t="shared" si="13"/>
        <v>301</v>
      </c>
      <c r="P35" s="12">
        <f t="shared" si="1"/>
        <v>22</v>
      </c>
      <c r="Q35" s="14">
        <f t="shared" si="9"/>
        <v>0.07885304659498216</v>
      </c>
    </row>
    <row r="36" spans="1:17" s="2" customFormat="1" ht="11.25">
      <c r="A36" s="15"/>
      <c r="B36" s="16" t="s">
        <v>38</v>
      </c>
      <c r="C36" s="12">
        <v>56</v>
      </c>
      <c r="D36" s="12">
        <v>50</v>
      </c>
      <c r="E36" s="12">
        <v>57</v>
      </c>
      <c r="F36" s="23">
        <v>53</v>
      </c>
      <c r="G36" s="12">
        <v>53</v>
      </c>
      <c r="H36" s="12">
        <v>45</v>
      </c>
      <c r="I36" s="12">
        <v>48</v>
      </c>
      <c r="J36" s="12">
        <v>40</v>
      </c>
      <c r="K36" s="12">
        <v>39</v>
      </c>
      <c r="L36" s="12">
        <v>38</v>
      </c>
      <c r="M36" s="12">
        <v>53</v>
      </c>
      <c r="N36" s="12">
        <v>46</v>
      </c>
      <c r="O36" s="12">
        <v>58</v>
      </c>
      <c r="P36" s="12">
        <f t="shared" si="1"/>
        <v>2</v>
      </c>
      <c r="Q36" s="14">
        <f t="shared" si="9"/>
        <v>0.03571428571428581</v>
      </c>
    </row>
    <row r="37" spans="1:17" s="2" customFormat="1" ht="11.25">
      <c r="A37" s="15"/>
      <c r="B37" s="16" t="s">
        <v>39</v>
      </c>
      <c r="C37" s="12">
        <v>223</v>
      </c>
      <c r="D37" s="12">
        <v>228</v>
      </c>
      <c r="E37" s="12">
        <v>233</v>
      </c>
      <c r="F37" s="23">
        <v>224</v>
      </c>
      <c r="G37" s="12">
        <v>221</v>
      </c>
      <c r="H37" s="12">
        <v>277</v>
      </c>
      <c r="I37" s="12">
        <v>223</v>
      </c>
      <c r="J37" s="12">
        <v>209</v>
      </c>
      <c r="K37" s="12">
        <v>208</v>
      </c>
      <c r="L37" s="12">
        <v>218</v>
      </c>
      <c r="M37" s="12">
        <v>220</v>
      </c>
      <c r="N37" s="12">
        <v>221</v>
      </c>
      <c r="O37" s="12">
        <v>243</v>
      </c>
      <c r="P37" s="12">
        <f t="shared" si="1"/>
        <v>20</v>
      </c>
      <c r="Q37" s="14">
        <f t="shared" si="9"/>
        <v>0.08968609865470856</v>
      </c>
    </row>
    <row r="38" spans="1:17" s="2" customFormat="1" ht="11.25">
      <c r="A38" s="15"/>
      <c r="B38" s="16" t="s">
        <v>42</v>
      </c>
      <c r="C38" s="12">
        <f aca="true" t="shared" si="14" ref="C38:O38">C39+C43</f>
        <v>48</v>
      </c>
      <c r="D38" s="12">
        <f t="shared" si="14"/>
        <v>49</v>
      </c>
      <c r="E38" s="12">
        <f t="shared" si="14"/>
        <v>49</v>
      </c>
      <c r="F38" s="23">
        <f t="shared" si="14"/>
        <v>49</v>
      </c>
      <c r="G38" s="12">
        <f t="shared" si="14"/>
        <v>47</v>
      </c>
      <c r="H38" s="12">
        <f t="shared" si="14"/>
        <v>48</v>
      </c>
      <c r="I38" s="12">
        <f t="shared" si="14"/>
        <v>48</v>
      </c>
      <c r="J38" s="12">
        <f t="shared" si="14"/>
        <v>47</v>
      </c>
      <c r="K38" s="12">
        <f t="shared" si="14"/>
        <v>47</v>
      </c>
      <c r="L38" s="12">
        <f t="shared" si="14"/>
        <v>47</v>
      </c>
      <c r="M38" s="12">
        <f t="shared" si="14"/>
        <v>48</v>
      </c>
      <c r="N38" s="12">
        <f t="shared" si="14"/>
        <v>48</v>
      </c>
      <c r="O38" s="12">
        <f t="shared" si="14"/>
        <v>49</v>
      </c>
      <c r="P38" s="12">
        <f t="shared" si="1"/>
        <v>1</v>
      </c>
      <c r="Q38" s="14">
        <f t="shared" si="9"/>
        <v>0.02083333333333326</v>
      </c>
    </row>
    <row r="39" spans="1:17" s="2" customFormat="1" ht="11.25">
      <c r="A39" s="15"/>
      <c r="B39" s="16" t="s">
        <v>43</v>
      </c>
      <c r="C39" s="12">
        <f>C40+C41+C42</f>
        <v>17</v>
      </c>
      <c r="D39" s="12">
        <v>17</v>
      </c>
      <c r="E39" s="12">
        <f aca="true" t="shared" si="15" ref="E39:O39">E40+E41+E42</f>
        <v>17</v>
      </c>
      <c r="F39" s="23">
        <f t="shared" si="15"/>
        <v>17</v>
      </c>
      <c r="G39" s="12">
        <f t="shared" si="15"/>
        <v>15</v>
      </c>
      <c r="H39" s="12">
        <f t="shared" si="15"/>
        <v>16</v>
      </c>
      <c r="I39" s="12">
        <f t="shared" si="15"/>
        <v>16</v>
      </c>
      <c r="J39" s="12">
        <f t="shared" si="15"/>
        <v>15</v>
      </c>
      <c r="K39" s="12">
        <f t="shared" si="15"/>
        <v>15</v>
      </c>
      <c r="L39" s="12">
        <f t="shared" si="15"/>
        <v>15</v>
      </c>
      <c r="M39" s="12">
        <f t="shared" si="15"/>
        <v>16</v>
      </c>
      <c r="N39" s="12">
        <f t="shared" si="15"/>
        <v>16</v>
      </c>
      <c r="O39" s="12">
        <f t="shared" si="15"/>
        <v>16</v>
      </c>
      <c r="P39" s="12">
        <f t="shared" si="1"/>
        <v>-1</v>
      </c>
      <c r="Q39" s="14">
        <f t="shared" si="9"/>
        <v>-0.05882352941176472</v>
      </c>
    </row>
    <row r="40" spans="1:17" s="2" customFormat="1" ht="11.25">
      <c r="A40" s="15"/>
      <c r="B40" s="16" t="s">
        <v>38</v>
      </c>
      <c r="C40" s="12">
        <v>0</v>
      </c>
      <c r="D40" s="12">
        <v>1</v>
      </c>
      <c r="E40" s="12">
        <v>0</v>
      </c>
      <c r="F40" s="23">
        <v>0</v>
      </c>
      <c r="G40" s="12">
        <v>0</v>
      </c>
      <c r="H40" s="12">
        <v>0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f t="shared" si="1"/>
        <v>0</v>
      </c>
      <c r="Q40" s="14">
        <v>0</v>
      </c>
    </row>
    <row r="41" spans="1:17" s="2" customFormat="1" ht="11.25">
      <c r="A41" s="15"/>
      <c r="B41" s="16" t="s">
        <v>39</v>
      </c>
      <c r="C41" s="12">
        <v>17</v>
      </c>
      <c r="D41" s="12">
        <v>17</v>
      </c>
      <c r="E41" s="12">
        <v>17</v>
      </c>
      <c r="F41" s="23">
        <v>17</v>
      </c>
      <c r="G41" s="12">
        <v>15</v>
      </c>
      <c r="H41" s="12">
        <v>16</v>
      </c>
      <c r="I41" s="12">
        <v>15</v>
      </c>
      <c r="J41" s="12">
        <v>15</v>
      </c>
      <c r="K41" s="12">
        <v>15</v>
      </c>
      <c r="L41" s="12">
        <v>15</v>
      </c>
      <c r="M41" s="12">
        <v>16</v>
      </c>
      <c r="N41" s="12">
        <v>16</v>
      </c>
      <c r="O41" s="12">
        <v>16</v>
      </c>
      <c r="P41" s="12">
        <f t="shared" si="1"/>
        <v>-1</v>
      </c>
      <c r="Q41" s="14">
        <f>O41/C41-1</f>
        <v>-0.05882352941176472</v>
      </c>
    </row>
    <row r="42" spans="1:17" s="2" customFormat="1" ht="11.25">
      <c r="A42" s="15"/>
      <c r="B42" s="16" t="s">
        <v>40</v>
      </c>
      <c r="C42" s="12">
        <v>0</v>
      </c>
      <c r="D42" s="12">
        <v>0</v>
      </c>
      <c r="E42" s="12">
        <v>0</v>
      </c>
      <c r="F42" s="23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 t="shared" si="1"/>
        <v>0</v>
      </c>
      <c r="Q42" s="14">
        <v>0</v>
      </c>
    </row>
    <row r="43" spans="1:17" s="2" customFormat="1" ht="11.25">
      <c r="A43" s="15"/>
      <c r="B43" s="16" t="s">
        <v>44</v>
      </c>
      <c r="C43" s="12">
        <f aca="true" t="shared" si="16" ref="C43:O43">C44+C45</f>
        <v>31</v>
      </c>
      <c r="D43" s="12">
        <f t="shared" si="16"/>
        <v>32</v>
      </c>
      <c r="E43" s="12">
        <f t="shared" si="16"/>
        <v>32</v>
      </c>
      <c r="F43" s="23">
        <f t="shared" si="16"/>
        <v>32</v>
      </c>
      <c r="G43" s="12">
        <f t="shared" si="16"/>
        <v>32</v>
      </c>
      <c r="H43" s="12">
        <f t="shared" si="16"/>
        <v>32</v>
      </c>
      <c r="I43" s="12">
        <f t="shared" si="16"/>
        <v>32</v>
      </c>
      <c r="J43" s="12">
        <f t="shared" si="16"/>
        <v>32</v>
      </c>
      <c r="K43" s="12">
        <f t="shared" si="16"/>
        <v>32</v>
      </c>
      <c r="L43" s="12">
        <f t="shared" si="16"/>
        <v>32</v>
      </c>
      <c r="M43" s="12">
        <f t="shared" si="16"/>
        <v>32</v>
      </c>
      <c r="N43" s="12">
        <f t="shared" si="16"/>
        <v>32</v>
      </c>
      <c r="O43" s="12">
        <f t="shared" si="16"/>
        <v>33</v>
      </c>
      <c r="P43" s="12">
        <f t="shared" si="1"/>
        <v>2</v>
      </c>
      <c r="Q43" s="14">
        <f>O43/C43-1</f>
        <v>0.06451612903225801</v>
      </c>
    </row>
    <row r="44" spans="1:17" s="2" customFormat="1" ht="11.25">
      <c r="A44" s="15"/>
      <c r="B44" s="16" t="s">
        <v>45</v>
      </c>
      <c r="C44" s="12">
        <v>31</v>
      </c>
      <c r="D44" s="12">
        <v>32</v>
      </c>
      <c r="E44" s="12">
        <v>32</v>
      </c>
      <c r="F44" s="23">
        <v>32</v>
      </c>
      <c r="G44" s="12">
        <v>32</v>
      </c>
      <c r="H44" s="12">
        <v>32</v>
      </c>
      <c r="I44" s="12">
        <v>32</v>
      </c>
      <c r="J44" s="12">
        <v>32</v>
      </c>
      <c r="K44" s="12">
        <v>32</v>
      </c>
      <c r="L44" s="12">
        <v>32</v>
      </c>
      <c r="M44" s="12">
        <v>32</v>
      </c>
      <c r="N44" s="12">
        <v>32</v>
      </c>
      <c r="O44" s="12">
        <v>33</v>
      </c>
      <c r="P44" s="12">
        <f t="shared" si="1"/>
        <v>2</v>
      </c>
      <c r="Q44" s="14">
        <f>O44/C44-1</f>
        <v>0.06451612903225801</v>
      </c>
    </row>
    <row r="45" spans="1:17" s="2" customFormat="1" ht="11.25">
      <c r="A45" s="15"/>
      <c r="B45" s="16" t="s">
        <v>46</v>
      </c>
      <c r="C45" s="18">
        <v>0</v>
      </c>
      <c r="D45" s="18">
        <v>0</v>
      </c>
      <c r="E45" s="18">
        <v>0</v>
      </c>
      <c r="F45" s="24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f t="shared" si="1"/>
        <v>0</v>
      </c>
      <c r="Q45" s="14">
        <v>0</v>
      </c>
    </row>
    <row r="46" spans="1:17" s="2" customFormat="1" ht="11.25">
      <c r="A46" s="15" t="s">
        <v>47</v>
      </c>
      <c r="B46" s="16" t="s">
        <v>48</v>
      </c>
      <c r="C46" s="12">
        <f aca="true" t="shared" si="17" ref="C46:O46">C47+C48</f>
        <v>311</v>
      </c>
      <c r="D46" s="12">
        <f t="shared" si="17"/>
        <v>311</v>
      </c>
      <c r="E46" s="12">
        <f t="shared" si="17"/>
        <v>309</v>
      </c>
      <c r="F46" s="23">
        <f t="shared" si="17"/>
        <v>308</v>
      </c>
      <c r="G46" s="12">
        <f t="shared" si="17"/>
        <v>328</v>
      </c>
      <c r="H46" s="12">
        <f t="shared" si="17"/>
        <v>325</v>
      </c>
      <c r="I46" s="12">
        <f t="shared" si="17"/>
        <v>321</v>
      </c>
      <c r="J46" s="12">
        <f t="shared" si="17"/>
        <v>321</v>
      </c>
      <c r="K46" s="12">
        <f t="shared" si="17"/>
        <v>318</v>
      </c>
      <c r="L46" s="12">
        <f t="shared" si="17"/>
        <v>315</v>
      </c>
      <c r="M46" s="12">
        <f t="shared" si="17"/>
        <v>311</v>
      </c>
      <c r="N46" s="12">
        <f t="shared" si="17"/>
        <v>308</v>
      </c>
      <c r="O46" s="12">
        <f t="shared" si="17"/>
        <v>300</v>
      </c>
      <c r="P46" s="12">
        <f t="shared" si="1"/>
        <v>-11</v>
      </c>
      <c r="Q46" s="14">
        <f>O46/C46-1</f>
        <v>-0.03536977491961413</v>
      </c>
    </row>
    <row r="47" spans="1:17" s="2" customFormat="1" ht="11.25">
      <c r="A47" s="15"/>
      <c r="B47" s="16" t="s">
        <v>49</v>
      </c>
      <c r="C47" s="12">
        <v>119</v>
      </c>
      <c r="D47" s="12">
        <v>119</v>
      </c>
      <c r="E47" s="12">
        <v>119</v>
      </c>
      <c r="F47" s="23">
        <v>119</v>
      </c>
      <c r="G47" s="12">
        <v>119</v>
      </c>
      <c r="H47" s="12">
        <v>119</v>
      </c>
      <c r="I47" s="12">
        <v>119</v>
      </c>
      <c r="J47" s="12">
        <v>119</v>
      </c>
      <c r="K47" s="12">
        <v>119</v>
      </c>
      <c r="L47" s="12">
        <v>119</v>
      </c>
      <c r="M47" s="12">
        <v>119</v>
      </c>
      <c r="N47" s="12">
        <v>119</v>
      </c>
      <c r="O47" s="12">
        <v>120</v>
      </c>
      <c r="P47" s="12">
        <f t="shared" si="1"/>
        <v>1</v>
      </c>
      <c r="Q47" s="14">
        <f>O47/C47-1</f>
        <v>0.008403361344537785</v>
      </c>
    </row>
    <row r="48" spans="1:17" s="2" customFormat="1" ht="11.25">
      <c r="A48" s="15"/>
      <c r="B48" s="16" t="s">
        <v>50</v>
      </c>
      <c r="C48" s="12">
        <v>192</v>
      </c>
      <c r="D48" s="12">
        <v>192</v>
      </c>
      <c r="E48" s="12">
        <v>190</v>
      </c>
      <c r="F48" s="23">
        <v>189</v>
      </c>
      <c r="G48" s="12">
        <v>209</v>
      </c>
      <c r="H48" s="12">
        <v>206</v>
      </c>
      <c r="I48" s="12">
        <v>202</v>
      </c>
      <c r="J48" s="12">
        <v>202</v>
      </c>
      <c r="K48" s="12">
        <v>199</v>
      </c>
      <c r="L48" s="12">
        <v>196</v>
      </c>
      <c r="M48" s="12">
        <v>192</v>
      </c>
      <c r="N48" s="12">
        <v>189</v>
      </c>
      <c r="O48" s="12">
        <v>180</v>
      </c>
      <c r="P48" s="12">
        <f t="shared" si="1"/>
        <v>-12</v>
      </c>
      <c r="Q48" s="14">
        <f>O48/C48-1</f>
        <v>-0.0625</v>
      </c>
    </row>
    <row r="49" spans="1:17" s="2" customFormat="1" ht="11.25">
      <c r="A49" s="15" t="s">
        <v>27</v>
      </c>
      <c r="B49" s="16" t="s">
        <v>51</v>
      </c>
      <c r="C49" s="12">
        <f aca="true" t="shared" si="18" ref="C49:O49">C50+C51</f>
        <v>145</v>
      </c>
      <c r="D49" s="12">
        <f t="shared" si="18"/>
        <v>158</v>
      </c>
      <c r="E49" s="12">
        <f t="shared" si="18"/>
        <v>164</v>
      </c>
      <c r="F49" s="23">
        <f t="shared" si="18"/>
        <v>145</v>
      </c>
      <c r="G49" s="12">
        <f t="shared" si="18"/>
        <v>153</v>
      </c>
      <c r="H49" s="12">
        <f t="shared" si="18"/>
        <v>158</v>
      </c>
      <c r="I49" s="12">
        <f t="shared" si="18"/>
        <v>143</v>
      </c>
      <c r="J49" s="12">
        <f t="shared" si="18"/>
        <v>152</v>
      </c>
      <c r="K49" s="12">
        <f t="shared" si="18"/>
        <v>169</v>
      </c>
      <c r="L49" s="12">
        <f t="shared" si="18"/>
        <v>146</v>
      </c>
      <c r="M49" s="12">
        <f t="shared" si="18"/>
        <v>150</v>
      </c>
      <c r="N49" s="12">
        <f t="shared" si="18"/>
        <v>159</v>
      </c>
      <c r="O49" s="12">
        <f t="shared" si="18"/>
        <v>156</v>
      </c>
      <c r="P49" s="12">
        <f t="shared" si="1"/>
        <v>11</v>
      </c>
      <c r="Q49" s="14">
        <f>O49/C49-1</f>
        <v>0.07586206896551717</v>
      </c>
    </row>
    <row r="50" spans="1:17" s="2" customFormat="1" ht="11.25">
      <c r="A50" s="15"/>
      <c r="B50" s="16" t="s">
        <v>52</v>
      </c>
      <c r="C50" s="12">
        <v>145</v>
      </c>
      <c r="D50" s="12">
        <v>158</v>
      </c>
      <c r="E50" s="12">
        <v>164</v>
      </c>
      <c r="F50" s="23">
        <v>145</v>
      </c>
      <c r="G50" s="12">
        <v>153</v>
      </c>
      <c r="H50" s="12">
        <v>158</v>
      </c>
      <c r="I50" s="12">
        <v>143</v>
      </c>
      <c r="J50" s="12">
        <v>152</v>
      </c>
      <c r="K50" s="12">
        <v>169</v>
      </c>
      <c r="L50" s="12">
        <v>146</v>
      </c>
      <c r="M50" s="12">
        <v>150</v>
      </c>
      <c r="N50" s="12">
        <v>159</v>
      </c>
      <c r="O50" s="12">
        <v>156</v>
      </c>
      <c r="P50" s="12">
        <f t="shared" si="1"/>
        <v>11</v>
      </c>
      <c r="Q50" s="14">
        <f>O50/C50-1</f>
        <v>0.07586206896551717</v>
      </c>
    </row>
    <row r="51" spans="1:17" s="2" customFormat="1" ht="11.25">
      <c r="A51" s="15"/>
      <c r="B51" s="16" t="s">
        <v>42</v>
      </c>
      <c r="C51" s="12">
        <v>0</v>
      </c>
      <c r="D51" s="12">
        <v>0</v>
      </c>
      <c r="E51" s="12">
        <v>0</v>
      </c>
      <c r="F51" s="23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f t="shared" si="1"/>
        <v>0</v>
      </c>
      <c r="Q51" s="14">
        <v>0</v>
      </c>
    </row>
    <row r="52" spans="1:17" s="2" customFormat="1" ht="11.25">
      <c r="A52" s="15" t="s">
        <v>31</v>
      </c>
      <c r="B52" s="16" t="s">
        <v>53</v>
      </c>
      <c r="C52" s="12">
        <v>602</v>
      </c>
      <c r="D52" s="12">
        <f aca="true" t="shared" si="19" ref="D52:K52">D53+D54</f>
        <v>610</v>
      </c>
      <c r="E52" s="12">
        <f t="shared" si="19"/>
        <v>620</v>
      </c>
      <c r="F52" s="23">
        <f t="shared" si="19"/>
        <v>629</v>
      </c>
      <c r="G52" s="12">
        <f t="shared" si="19"/>
        <v>639</v>
      </c>
      <c r="H52" s="12">
        <f t="shared" si="19"/>
        <v>647</v>
      </c>
      <c r="I52" s="12">
        <f t="shared" si="19"/>
        <v>598</v>
      </c>
      <c r="J52" s="12">
        <f t="shared" si="19"/>
        <v>606</v>
      </c>
      <c r="K52" s="12">
        <f t="shared" si="19"/>
        <v>598</v>
      </c>
      <c r="L52" s="12">
        <f>SUM(L53:L54)</f>
        <v>608</v>
      </c>
      <c r="M52" s="12">
        <f>SUM(M53:M54)</f>
        <v>606</v>
      </c>
      <c r="N52" s="12">
        <f>SUM(N53:N54)</f>
        <v>609</v>
      </c>
      <c r="O52" s="12">
        <f>SUM(O53:O54)</f>
        <v>596</v>
      </c>
      <c r="P52" s="12">
        <f t="shared" si="1"/>
        <v>-6</v>
      </c>
      <c r="Q52" s="14">
        <f>O52/C52-1</f>
        <v>-0.009966777408637828</v>
      </c>
    </row>
    <row r="53" spans="1:17" s="2" customFormat="1" ht="11.25">
      <c r="A53" s="15"/>
      <c r="B53" s="16" t="s">
        <v>54</v>
      </c>
      <c r="C53" s="12">
        <v>590</v>
      </c>
      <c r="D53" s="12">
        <v>590</v>
      </c>
      <c r="E53" s="12">
        <v>591</v>
      </c>
      <c r="F53" s="23">
        <v>596</v>
      </c>
      <c r="G53" s="12">
        <v>596</v>
      </c>
      <c r="H53" s="12">
        <v>596</v>
      </c>
      <c r="I53" s="12">
        <v>596</v>
      </c>
      <c r="J53" s="12">
        <v>596</v>
      </c>
      <c r="K53" s="12">
        <v>596</v>
      </c>
      <c r="L53" s="12">
        <v>596</v>
      </c>
      <c r="M53" s="12">
        <v>596</v>
      </c>
      <c r="N53" s="12">
        <v>596</v>
      </c>
      <c r="O53" s="12">
        <v>593</v>
      </c>
      <c r="P53" s="12">
        <f t="shared" si="1"/>
        <v>3</v>
      </c>
      <c r="Q53" s="14">
        <f>O53/C53-1</f>
        <v>0.005084745762711895</v>
      </c>
    </row>
    <row r="54" spans="1:17" s="2" customFormat="1" ht="11.25">
      <c r="A54" s="15"/>
      <c r="B54" s="16" t="s">
        <v>55</v>
      </c>
      <c r="C54" s="12">
        <v>12</v>
      </c>
      <c r="D54" s="12">
        <v>20</v>
      </c>
      <c r="E54" s="12">
        <v>29</v>
      </c>
      <c r="F54" s="23">
        <v>33</v>
      </c>
      <c r="G54" s="12">
        <v>43</v>
      </c>
      <c r="H54" s="12">
        <v>51</v>
      </c>
      <c r="I54" s="12">
        <v>2</v>
      </c>
      <c r="J54" s="12">
        <v>10</v>
      </c>
      <c r="K54" s="12">
        <v>2</v>
      </c>
      <c r="L54" s="12">
        <v>12</v>
      </c>
      <c r="M54" s="12">
        <v>10</v>
      </c>
      <c r="N54" s="12">
        <v>13</v>
      </c>
      <c r="O54" s="12">
        <v>3</v>
      </c>
      <c r="P54" s="12">
        <f t="shared" si="1"/>
        <v>-9</v>
      </c>
      <c r="Q54" s="14">
        <f>O54/C54-1</f>
        <v>-0.75</v>
      </c>
    </row>
    <row r="55" spans="1:17" s="2" customFormat="1" ht="16.5" customHeight="1">
      <c r="A55" s="16"/>
      <c r="B55" s="19" t="s">
        <v>56</v>
      </c>
      <c r="C55" s="21">
        <v>4149</v>
      </c>
      <c r="D55" s="21">
        <f aca="true" t="shared" si="20" ref="D55:O55">D28+D46+D49+D52</f>
        <v>4128</v>
      </c>
      <c r="E55" s="21">
        <f t="shared" si="20"/>
        <v>4150</v>
      </c>
      <c r="F55" s="25">
        <f t="shared" si="20"/>
        <v>4198</v>
      </c>
      <c r="G55" s="21">
        <f t="shared" si="20"/>
        <v>4474</v>
      </c>
      <c r="H55" s="21">
        <f t="shared" si="20"/>
        <v>4438</v>
      </c>
      <c r="I55" s="21">
        <f t="shared" si="20"/>
        <v>4327</v>
      </c>
      <c r="J55" s="21">
        <f t="shared" si="20"/>
        <v>4240</v>
      </c>
      <c r="K55" s="21">
        <f t="shared" si="20"/>
        <v>4236</v>
      </c>
      <c r="L55" s="21">
        <f t="shared" si="20"/>
        <v>4145</v>
      </c>
      <c r="M55" s="21">
        <f t="shared" si="20"/>
        <v>4169</v>
      </c>
      <c r="N55" s="21">
        <f t="shared" si="20"/>
        <v>4139</v>
      </c>
      <c r="O55" s="21">
        <f t="shared" si="20"/>
        <v>4229</v>
      </c>
      <c r="P55" s="21">
        <f t="shared" si="1"/>
        <v>80</v>
      </c>
      <c r="Q55" s="22">
        <f>O55/C55-1</f>
        <v>0.01928175463967219</v>
      </c>
    </row>
    <row r="56" spans="3:16" s="2" customFormat="1" ht="11.25">
      <c r="C56" s="26"/>
      <c r="L56" s="27"/>
      <c r="M56" s="27"/>
      <c r="N56" s="27"/>
      <c r="O56" s="27"/>
      <c r="P56" s="28"/>
    </row>
    <row r="57" spans="1:16" s="2" customFormat="1" ht="11.25">
      <c r="A57" s="2" t="s">
        <v>63</v>
      </c>
      <c r="C57" s="26"/>
      <c r="L57" s="29"/>
      <c r="M57" s="29"/>
      <c r="N57" s="29"/>
      <c r="O57" s="29"/>
      <c r="P57" s="28"/>
    </row>
    <row r="58" s="2" customFormat="1" ht="11.25"/>
    <row r="59" s="2" customFormat="1" ht="11.25"/>
    <row r="60" s="2" customFormat="1" ht="11.25"/>
    <row r="61" s="2" customFormat="1" ht="11.25"/>
    <row r="62" s="2" customFormat="1" ht="11.25"/>
  </sheetData>
  <sheetProtection password="CD66" sheet="1" objects="1" scenarios="1"/>
  <mergeCells count="1">
    <mergeCell ref="P8:Q8"/>
  </mergeCells>
  <printOptions/>
  <pageMargins left="0.3937007874015748" right="0.31496062992125984" top="0.7874015748031497" bottom="0.7874015748031497" header="0" footer="0"/>
  <pageSetup horizontalDpi="300" verticalDpi="300" orientation="landscape" r:id="rId3"/>
  <legacyDrawing r:id="rId2"/>
  <oleObjects>
    <oleObject progId="MSPhotoEd.3" shapeId="4891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2002-04-11T15:33:59Z</cp:lastPrinted>
  <dcterms:created xsi:type="dcterms:W3CDTF">2002-03-11T14:12:09Z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