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lances Dic 98 y 1999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<sst xmlns="http://schemas.openxmlformats.org/spreadsheetml/2006/main" count="76" uniqueCount="64">
  <si>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DICIEMBRE DE 1998 Y ENERO - DICIEMBRE DE 1999</t>
  </si>
  <si>
    <t>Cuentas</t>
  </si>
  <si>
    <t>Variación Dic. 99/Dic. 98</t>
  </si>
  <si>
    <t xml:space="preserve"> </t>
  </si>
  <si>
    <t>Diciembre</t>
  </si>
  <si>
    <t>Enero</t>
  </si>
  <si>
    <t>Febrero</t>
  </si>
  <si>
    <t>Marzo</t>
  </si>
  <si>
    <t xml:space="preserve">Mayo </t>
  </si>
  <si>
    <t xml:space="preserve">Junio </t>
  </si>
  <si>
    <t>Julio</t>
  </si>
  <si>
    <t>Agosto</t>
  </si>
  <si>
    <t>Octubre</t>
  </si>
  <si>
    <t>Nov.</t>
  </si>
  <si>
    <t>Absoluta</t>
  </si>
  <si>
    <t>Porcentual</t>
  </si>
  <si>
    <t>I.</t>
  </si>
  <si>
    <t>ACTIVOS LIQUIDOS</t>
  </si>
  <si>
    <t xml:space="preserve">          A la Vista</t>
  </si>
  <si>
    <t xml:space="preserve">          A Plazo</t>
  </si>
  <si>
    <t>II.</t>
  </si>
  <si>
    <t>CARTERA CREDITICIA</t>
  </si>
  <si>
    <t xml:space="preserve">       Interna</t>
  </si>
  <si>
    <t xml:space="preserve">       Externa</t>
  </si>
  <si>
    <t>III.</t>
  </si>
  <si>
    <t>INVERSIONES EN VALORES</t>
  </si>
  <si>
    <t xml:space="preserve">       Internas</t>
  </si>
  <si>
    <t xml:space="preserve">       Externas</t>
  </si>
  <si>
    <t>IV.</t>
  </si>
  <si>
    <t>OTROS ACTIVOS</t>
  </si>
  <si>
    <t xml:space="preserve">       Internos</t>
  </si>
  <si>
    <t xml:space="preserve">       Externos</t>
  </si>
  <si>
    <t>ACTIVO TOTAL</t>
  </si>
  <si>
    <t>Depósitos</t>
  </si>
  <si>
    <t xml:space="preserve">          Oficiales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</si>
  <si>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</si>
  <si>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</si>
  <si>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</si>
  <si>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</si>
  <si>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</si>
  <si>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</si>
  <si>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</si>
  <si>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   A la Vista</t>
  </si>
  <si>
    <t xml:space="preserve">                A Plazo</t>
  </si>
  <si>
    <t>II</t>
  </si>
  <si>
    <t>OBLIGACIONES</t>
  </si>
  <si>
    <t xml:space="preserve">        Internas   </t>
  </si>
  <si>
    <t xml:space="preserve">        Externas</t>
  </si>
  <si>
    <t>OTROS PASIVOS</t>
  </si>
  <si>
    <t xml:space="preserve">        Internos</t>
  </si>
  <si>
    <t>PATRIMONIO</t>
  </si>
  <si>
    <t xml:space="preserve">         Capital   </t>
  </si>
  <si>
    <t xml:space="preserve">         Reservas</t>
  </si>
  <si>
    <t>PASIVO Y PATRIMONIO, TOTAL</t>
  </si>
  <si>
    <t>(En millones de Balboas)</t>
  </si>
  <si>
    <t>Sept.</t>
  </si>
  <si>
    <t>Dic. (P)</t>
  </si>
  <si>
    <t>BALANCE DE SITUACION DE LA BANCA CON LICENCIA INTERNACIONAL</t>
  </si>
  <si>
    <t xml:space="preserve">Abril </t>
  </si>
  <si>
    <t xml:space="preserve">   Depósitos Internos en Bancos</t>
  </si>
  <si>
    <t xml:space="preserve">   Depósitos Externos en Bancos    </t>
  </si>
  <si>
    <t xml:space="preserve">    Otros               </t>
  </si>
  <si>
    <t xml:space="preserve">          De Bancos</t>
  </si>
  <si>
    <t>FUENTE:  Entidades Bancarias con Licencia Internacional.</t>
  </si>
</sst>
</file>

<file path=xl/styles.xml><?xml version="1.0" encoding="utf-8"?>
<styleSheet xmlns="http://schemas.openxmlformats.org/spreadsheetml/2006/main">
  <numFmts count="2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,##0.0"/>
    <numFmt numFmtId="172" formatCode="#,##0.000"/>
    <numFmt numFmtId="173" formatCode="#,##0.0_);[Red]\(#,##0.0\)"/>
    <numFmt numFmtId="174" formatCode="_(* #,##0_);_(* \(#,##0\);_(* &quot;-&quot;??_);_(@_)"/>
    <numFmt numFmtId="175" formatCode="0.0%"/>
    <numFmt numFmtId="176" formatCode="#,##0.000_);[Red]\(#,##0.000\)"/>
    <numFmt numFmtId="177" formatCode="#0"/>
    <numFmt numFmtId="178" formatCode="#,###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Continuous"/>
    </xf>
    <xf numFmtId="3" fontId="6" fillId="0" borderId="3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175" fontId="6" fillId="0" borderId="1" xfId="19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Continuous"/>
    </xf>
    <xf numFmtId="1" fontId="6" fillId="0" borderId="6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6" fillId="0" borderId="1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175" fontId="5" fillId="0" borderId="1" xfId="19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H5" sqref="H5"/>
    </sheetView>
  </sheetViews>
  <sheetFormatPr defaultColWidth="11.421875" defaultRowHeight="12.75"/>
  <cols>
    <col min="1" max="1" width="4.8515625" style="1" customWidth="1"/>
    <col min="2" max="2" width="25.140625" style="1" bestFit="1" customWidth="1"/>
    <col min="3" max="3" width="7.7109375" style="1" bestFit="1" customWidth="1"/>
    <col min="4" max="11" width="6.00390625" style="1" bestFit="1" customWidth="1"/>
    <col min="12" max="12" width="7.7109375" style="1" bestFit="1" customWidth="1"/>
    <col min="13" max="14" width="6.00390625" style="1" bestFit="1" customWidth="1"/>
    <col min="15" max="15" width="8.57421875" style="1" customWidth="1"/>
    <col min="16" max="16" width="8.8515625" style="1" customWidth="1"/>
    <col min="17" max="17" width="9.28125" style="1" customWidth="1"/>
    <col min="18" max="16384" width="9.140625" style="1" customWidth="1"/>
  </cols>
  <sheetData>
    <row r="1" spans="2:17" s="2" customFormat="1" ht="11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2:17" s="2" customFormat="1" ht="11.25">
      <c r="B2" s="27"/>
      <c r="C2" s="27"/>
      <c r="D2" s="27"/>
      <c r="E2" s="27"/>
      <c r="F2" s="27"/>
      <c r="G2" s="27"/>
      <c r="H2" s="27"/>
      <c r="I2" s="27" t="s">
        <v>57</v>
      </c>
      <c r="J2" s="27"/>
      <c r="K2" s="27"/>
      <c r="L2" s="27"/>
      <c r="M2" s="27"/>
      <c r="N2" s="27"/>
      <c r="O2" s="27"/>
      <c r="P2" s="27"/>
      <c r="Q2" s="27"/>
    </row>
    <row r="3" spans="1:17" s="2" customFormat="1" ht="11.25">
      <c r="A3" s="27"/>
      <c r="B3" s="27"/>
      <c r="C3" s="27"/>
      <c r="D3" s="27"/>
      <c r="E3" s="27"/>
      <c r="F3" s="27"/>
      <c r="G3" s="27"/>
      <c r="H3" s="27"/>
      <c r="I3" s="27" t="s">
        <v>0</v>
      </c>
      <c r="J3" s="27"/>
      <c r="K3" s="27"/>
      <c r="L3" s="27"/>
      <c r="M3" s="27"/>
      <c r="N3" s="27"/>
      <c r="O3" s="27"/>
      <c r="P3" s="27"/>
      <c r="Q3" s="27"/>
    </row>
    <row r="4" spans="1:17" s="2" customFormat="1" ht="11.25">
      <c r="A4" s="27"/>
      <c r="B4" s="27"/>
      <c r="C4" s="27"/>
      <c r="D4" s="27"/>
      <c r="E4" s="27"/>
      <c r="F4" s="27"/>
      <c r="G4" s="27"/>
      <c r="H4" s="27"/>
      <c r="I4" s="28" t="s">
        <v>54</v>
      </c>
      <c r="J4" s="27"/>
      <c r="K4" s="27"/>
      <c r="L4" s="27"/>
      <c r="M4" s="27"/>
      <c r="N4" s="27"/>
      <c r="O4" s="27"/>
      <c r="P4" s="27"/>
      <c r="Q4" s="27"/>
    </row>
    <row r="5" spans="1:17" s="2" customFormat="1" ht="11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2:17" s="2" customFormat="1" ht="1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2" customFormat="1" ht="15.75" customHeight="1">
      <c r="A7" s="3"/>
      <c r="B7" s="4" t="s">
        <v>1</v>
      </c>
      <c r="C7" s="4">
        <v>1998</v>
      </c>
      <c r="D7" s="4">
        <v>1999</v>
      </c>
      <c r="E7" s="4">
        <v>1999</v>
      </c>
      <c r="F7" s="4">
        <v>1999</v>
      </c>
      <c r="G7" s="4">
        <v>1999</v>
      </c>
      <c r="H7" s="5">
        <v>1999</v>
      </c>
      <c r="I7" s="4">
        <v>1999</v>
      </c>
      <c r="J7" s="6">
        <v>1999</v>
      </c>
      <c r="K7" s="6">
        <v>1999</v>
      </c>
      <c r="L7" s="6">
        <v>1999</v>
      </c>
      <c r="M7" s="6">
        <v>1999</v>
      </c>
      <c r="N7" s="6">
        <v>1999</v>
      </c>
      <c r="O7" s="6">
        <v>1999</v>
      </c>
      <c r="P7" s="29" t="s">
        <v>2</v>
      </c>
      <c r="Q7" s="30"/>
    </row>
    <row r="8" spans="1:17" s="2" customFormat="1" ht="15" customHeight="1">
      <c r="A8" s="7"/>
      <c r="B8" s="7"/>
      <c r="C8" s="4" t="s">
        <v>4</v>
      </c>
      <c r="D8" s="4" t="s">
        <v>5</v>
      </c>
      <c r="E8" s="4" t="s">
        <v>6</v>
      </c>
      <c r="F8" s="4" t="s">
        <v>7</v>
      </c>
      <c r="G8" s="4" t="s">
        <v>58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55</v>
      </c>
      <c r="M8" s="4" t="s">
        <v>12</v>
      </c>
      <c r="N8" s="4" t="s">
        <v>13</v>
      </c>
      <c r="O8" s="4" t="s">
        <v>56</v>
      </c>
      <c r="P8" s="8" t="s">
        <v>14</v>
      </c>
      <c r="Q8" s="8" t="s">
        <v>15</v>
      </c>
    </row>
    <row r="9" spans="1:17" s="2" customFormat="1" ht="11.25">
      <c r="A9" s="9" t="s">
        <v>16</v>
      </c>
      <c r="B9" s="7" t="s">
        <v>17</v>
      </c>
      <c r="C9" s="10">
        <v>2186</v>
      </c>
      <c r="D9" s="11">
        <f aca="true" t="shared" si="0" ref="D9:O9">D10+D13+D16</f>
        <v>3080</v>
      </c>
      <c r="E9" s="11">
        <f t="shared" si="0"/>
        <v>2813</v>
      </c>
      <c r="F9" s="11">
        <f t="shared" si="0"/>
        <v>2384</v>
      </c>
      <c r="G9" s="10">
        <f t="shared" si="0"/>
        <v>2287</v>
      </c>
      <c r="H9" s="10">
        <f t="shared" si="0"/>
        <v>2067</v>
      </c>
      <c r="I9" s="10">
        <f t="shared" si="0"/>
        <v>1977</v>
      </c>
      <c r="J9" s="10">
        <f t="shared" si="0"/>
        <v>2071</v>
      </c>
      <c r="K9" s="10">
        <f t="shared" si="0"/>
        <v>2342</v>
      </c>
      <c r="L9" s="10">
        <f t="shared" si="0"/>
        <v>2167</v>
      </c>
      <c r="M9" s="10">
        <f t="shared" si="0"/>
        <v>2618</v>
      </c>
      <c r="N9" s="10">
        <f t="shared" si="0"/>
        <v>2377</v>
      </c>
      <c r="O9" s="10">
        <f t="shared" si="0"/>
        <v>2504</v>
      </c>
      <c r="P9" s="11">
        <f aca="true" t="shared" si="1" ref="P9:P54">O9-C9</f>
        <v>318</v>
      </c>
      <c r="Q9" s="12">
        <f aca="true" t="shared" si="2" ref="Q9:Q27">O9/C9-1</f>
        <v>0.14547118023787742</v>
      </c>
    </row>
    <row r="10" spans="1:17" s="2" customFormat="1" ht="11.25">
      <c r="A10" s="13"/>
      <c r="B10" s="3" t="s">
        <v>59</v>
      </c>
      <c r="C10" s="3">
        <v>130</v>
      </c>
      <c r="D10" s="14">
        <f aca="true" t="shared" si="3" ref="D10:O10">D11+D12</f>
        <v>142</v>
      </c>
      <c r="E10" s="14">
        <f t="shared" si="3"/>
        <v>113</v>
      </c>
      <c r="F10" s="14">
        <f t="shared" si="3"/>
        <v>90</v>
      </c>
      <c r="G10" s="10">
        <f t="shared" si="3"/>
        <v>119</v>
      </c>
      <c r="H10" s="10">
        <f t="shared" si="3"/>
        <v>88</v>
      </c>
      <c r="I10" s="10">
        <f t="shared" si="3"/>
        <v>117</v>
      </c>
      <c r="J10" s="10">
        <f t="shared" si="3"/>
        <v>103</v>
      </c>
      <c r="K10" s="10">
        <f t="shared" si="3"/>
        <v>99</v>
      </c>
      <c r="L10" s="10">
        <f t="shared" si="3"/>
        <v>106</v>
      </c>
      <c r="M10" s="10">
        <f t="shared" si="3"/>
        <v>120</v>
      </c>
      <c r="N10" s="10">
        <f t="shared" si="3"/>
        <v>119</v>
      </c>
      <c r="O10" s="10">
        <f t="shared" si="3"/>
        <v>69</v>
      </c>
      <c r="P10" s="11">
        <f t="shared" si="1"/>
        <v>-61</v>
      </c>
      <c r="Q10" s="12">
        <f t="shared" si="2"/>
        <v>-0.46923076923076923</v>
      </c>
    </row>
    <row r="11" spans="1:17" s="2" customFormat="1" ht="11.25">
      <c r="A11" s="13"/>
      <c r="B11" s="3" t="s">
        <v>18</v>
      </c>
      <c r="C11" s="3">
        <v>6</v>
      </c>
      <c r="D11" s="15">
        <v>6</v>
      </c>
      <c r="E11" s="15">
        <v>6</v>
      </c>
      <c r="F11" s="15">
        <v>10</v>
      </c>
      <c r="G11" s="11">
        <v>9</v>
      </c>
      <c r="H11" s="11">
        <v>8</v>
      </c>
      <c r="I11" s="11">
        <v>12</v>
      </c>
      <c r="J11" s="11">
        <v>7</v>
      </c>
      <c r="K11" s="11">
        <v>10</v>
      </c>
      <c r="L11" s="11">
        <v>7</v>
      </c>
      <c r="M11" s="11">
        <v>11</v>
      </c>
      <c r="N11" s="11">
        <v>9</v>
      </c>
      <c r="O11" s="11">
        <v>9</v>
      </c>
      <c r="P11" s="11">
        <f t="shared" si="1"/>
        <v>3</v>
      </c>
      <c r="Q11" s="12">
        <f t="shared" si="2"/>
        <v>0.5</v>
      </c>
    </row>
    <row r="12" spans="1:17" s="2" customFormat="1" ht="11.25">
      <c r="A12" s="13"/>
      <c r="B12" s="3" t="s">
        <v>19</v>
      </c>
      <c r="C12" s="3">
        <v>124</v>
      </c>
      <c r="D12" s="15">
        <v>136</v>
      </c>
      <c r="E12" s="15">
        <v>107</v>
      </c>
      <c r="F12" s="15">
        <v>80</v>
      </c>
      <c r="G12" s="11">
        <v>110</v>
      </c>
      <c r="H12" s="11">
        <v>80</v>
      </c>
      <c r="I12" s="11">
        <v>105</v>
      </c>
      <c r="J12" s="11">
        <v>96</v>
      </c>
      <c r="K12" s="11">
        <v>89</v>
      </c>
      <c r="L12" s="11">
        <v>99</v>
      </c>
      <c r="M12" s="11">
        <v>109</v>
      </c>
      <c r="N12" s="11">
        <v>110</v>
      </c>
      <c r="O12" s="11">
        <v>60</v>
      </c>
      <c r="P12" s="11">
        <f t="shared" si="1"/>
        <v>-64</v>
      </c>
      <c r="Q12" s="12">
        <f t="shared" si="2"/>
        <v>-0.5161290322580645</v>
      </c>
    </row>
    <row r="13" spans="1:17" s="2" customFormat="1" ht="11.25">
      <c r="A13" s="13"/>
      <c r="B13" s="3" t="s">
        <v>60</v>
      </c>
      <c r="C13" s="11">
        <v>2055</v>
      </c>
      <c r="D13" s="16">
        <f aca="true" t="shared" si="4" ref="D13:O13">D14+D15</f>
        <v>2937</v>
      </c>
      <c r="E13" s="16">
        <f t="shared" si="4"/>
        <v>2699</v>
      </c>
      <c r="F13" s="16">
        <f t="shared" si="4"/>
        <v>2293</v>
      </c>
      <c r="G13" s="10">
        <f t="shared" si="4"/>
        <v>2166</v>
      </c>
      <c r="H13" s="10">
        <f t="shared" si="4"/>
        <v>1977</v>
      </c>
      <c r="I13" s="10">
        <f t="shared" si="4"/>
        <v>1858</v>
      </c>
      <c r="J13" s="10">
        <f t="shared" si="4"/>
        <v>1967</v>
      </c>
      <c r="K13" s="10">
        <f t="shared" si="4"/>
        <v>2242</v>
      </c>
      <c r="L13" s="10">
        <f t="shared" si="4"/>
        <v>2060</v>
      </c>
      <c r="M13" s="10">
        <f t="shared" si="4"/>
        <v>2497</v>
      </c>
      <c r="N13" s="10">
        <f t="shared" si="4"/>
        <v>2257</v>
      </c>
      <c r="O13" s="10">
        <f t="shared" si="4"/>
        <v>2433</v>
      </c>
      <c r="P13" s="11">
        <f t="shared" si="1"/>
        <v>378</v>
      </c>
      <c r="Q13" s="12">
        <f t="shared" si="2"/>
        <v>0.1839416058394161</v>
      </c>
    </row>
    <row r="14" spans="1:17" s="2" customFormat="1" ht="11.25">
      <c r="A14" s="13"/>
      <c r="B14" s="3" t="s">
        <v>18</v>
      </c>
      <c r="C14" s="3">
        <v>236</v>
      </c>
      <c r="D14" s="15">
        <v>215</v>
      </c>
      <c r="E14" s="15">
        <v>186</v>
      </c>
      <c r="F14" s="15">
        <v>110</v>
      </c>
      <c r="G14" s="11">
        <v>118</v>
      </c>
      <c r="H14" s="11">
        <v>100</v>
      </c>
      <c r="I14" s="11">
        <v>111</v>
      </c>
      <c r="J14" s="11">
        <v>109</v>
      </c>
      <c r="K14" s="11">
        <v>141</v>
      </c>
      <c r="L14" s="11">
        <v>104</v>
      </c>
      <c r="M14" s="11">
        <v>103</v>
      </c>
      <c r="N14" s="11">
        <v>103</v>
      </c>
      <c r="O14" s="11">
        <v>95</v>
      </c>
      <c r="P14" s="11">
        <f t="shared" si="1"/>
        <v>-141</v>
      </c>
      <c r="Q14" s="12">
        <f t="shared" si="2"/>
        <v>-0.597457627118644</v>
      </c>
    </row>
    <row r="15" spans="1:17" s="2" customFormat="1" ht="11.25">
      <c r="A15" s="13"/>
      <c r="B15" s="3" t="s">
        <v>19</v>
      </c>
      <c r="C15" s="11">
        <v>1819</v>
      </c>
      <c r="D15" s="11">
        <v>2722</v>
      </c>
      <c r="E15" s="11">
        <v>2513</v>
      </c>
      <c r="F15" s="11">
        <v>2183</v>
      </c>
      <c r="G15" s="11">
        <v>2048</v>
      </c>
      <c r="H15" s="11">
        <v>1877</v>
      </c>
      <c r="I15" s="11">
        <v>1747</v>
      </c>
      <c r="J15" s="11">
        <v>1858</v>
      </c>
      <c r="K15" s="11">
        <v>2101</v>
      </c>
      <c r="L15" s="11">
        <v>1956</v>
      </c>
      <c r="M15" s="11">
        <v>2394</v>
      </c>
      <c r="N15" s="11">
        <v>2154</v>
      </c>
      <c r="O15" s="11">
        <v>2338</v>
      </c>
      <c r="P15" s="11">
        <f t="shared" si="1"/>
        <v>519</v>
      </c>
      <c r="Q15" s="12">
        <f t="shared" si="2"/>
        <v>0.28532160527762507</v>
      </c>
    </row>
    <row r="16" spans="1:17" s="2" customFormat="1" ht="11.25">
      <c r="A16" s="13"/>
      <c r="B16" s="17" t="s">
        <v>61</v>
      </c>
      <c r="C16" s="3">
        <v>1</v>
      </c>
      <c r="D16" s="15">
        <v>1</v>
      </c>
      <c r="E16" s="15">
        <v>1</v>
      </c>
      <c r="F16" s="15">
        <v>1</v>
      </c>
      <c r="G16" s="11">
        <v>2</v>
      </c>
      <c r="H16" s="11">
        <v>2</v>
      </c>
      <c r="I16" s="11">
        <v>2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2</v>
      </c>
      <c r="P16" s="11">
        <f t="shared" si="1"/>
        <v>1</v>
      </c>
      <c r="Q16" s="12">
        <f t="shared" si="2"/>
        <v>1</v>
      </c>
    </row>
    <row r="17" spans="1:17" s="2" customFormat="1" ht="11.25">
      <c r="A17" s="13" t="s">
        <v>20</v>
      </c>
      <c r="B17" s="3" t="s">
        <v>21</v>
      </c>
      <c r="C17" s="11">
        <v>4867</v>
      </c>
      <c r="D17" s="16">
        <f aca="true" t="shared" si="5" ref="D17:O17">D18+D19</f>
        <v>4861</v>
      </c>
      <c r="E17" s="16">
        <f t="shared" si="5"/>
        <v>4762</v>
      </c>
      <c r="F17" s="16">
        <f t="shared" si="5"/>
        <v>4686</v>
      </c>
      <c r="G17" s="10">
        <f t="shared" si="5"/>
        <v>4480</v>
      </c>
      <c r="H17" s="10">
        <f t="shared" si="5"/>
        <v>4381</v>
      </c>
      <c r="I17" s="10">
        <f t="shared" si="5"/>
        <v>4152</v>
      </c>
      <c r="J17" s="10">
        <f t="shared" si="5"/>
        <v>4157</v>
      </c>
      <c r="K17" s="10">
        <f t="shared" si="5"/>
        <v>4100</v>
      </c>
      <c r="L17" s="10">
        <f t="shared" si="5"/>
        <v>3819</v>
      </c>
      <c r="M17" s="10">
        <f t="shared" si="5"/>
        <v>3831</v>
      </c>
      <c r="N17" s="10">
        <f t="shared" si="5"/>
        <v>3888</v>
      </c>
      <c r="O17" s="10">
        <f t="shared" si="5"/>
        <v>3619</v>
      </c>
      <c r="P17" s="11">
        <f t="shared" si="1"/>
        <v>-1248</v>
      </c>
      <c r="Q17" s="12">
        <f t="shared" si="2"/>
        <v>-0.25642079309636323</v>
      </c>
    </row>
    <row r="18" spans="1:17" s="2" customFormat="1" ht="11.25">
      <c r="A18" s="13"/>
      <c r="B18" s="3" t="s">
        <v>22</v>
      </c>
      <c r="C18" s="8">
        <v>0</v>
      </c>
      <c r="D18" s="8">
        <v>0</v>
      </c>
      <c r="E18" s="8">
        <v>0</v>
      </c>
      <c r="F18" s="8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 t="shared" si="1"/>
        <v>0</v>
      </c>
      <c r="Q18" s="12">
        <v>0</v>
      </c>
    </row>
    <row r="19" spans="1:17" s="2" customFormat="1" ht="11.25">
      <c r="A19" s="13"/>
      <c r="B19" s="3" t="s">
        <v>23</v>
      </c>
      <c r="C19" s="11">
        <v>4867</v>
      </c>
      <c r="D19" s="11">
        <v>4861</v>
      </c>
      <c r="E19" s="11">
        <v>4762</v>
      </c>
      <c r="F19" s="11">
        <v>4686</v>
      </c>
      <c r="G19" s="11">
        <v>4480</v>
      </c>
      <c r="H19" s="11">
        <v>4381</v>
      </c>
      <c r="I19" s="11">
        <v>4152</v>
      </c>
      <c r="J19" s="11">
        <v>4157</v>
      </c>
      <c r="K19" s="11">
        <v>4100</v>
      </c>
      <c r="L19" s="11">
        <v>3819</v>
      </c>
      <c r="M19" s="11">
        <v>3831</v>
      </c>
      <c r="N19" s="11">
        <v>3888</v>
      </c>
      <c r="O19" s="11">
        <v>3619</v>
      </c>
      <c r="P19" s="11">
        <f t="shared" si="1"/>
        <v>-1248</v>
      </c>
      <c r="Q19" s="12">
        <f t="shared" si="2"/>
        <v>-0.25642079309636323</v>
      </c>
    </row>
    <row r="20" spans="1:17" s="2" customFormat="1" ht="11.25">
      <c r="A20" s="13" t="s">
        <v>24</v>
      </c>
      <c r="B20" s="3" t="s">
        <v>25</v>
      </c>
      <c r="C20" s="11">
        <v>779</v>
      </c>
      <c r="D20" s="14">
        <f aca="true" t="shared" si="6" ref="D20:O20">D21+D22</f>
        <v>764</v>
      </c>
      <c r="E20" s="14">
        <f t="shared" si="6"/>
        <v>752</v>
      </c>
      <c r="F20" s="14">
        <f t="shared" si="6"/>
        <v>764</v>
      </c>
      <c r="G20" s="10">
        <f t="shared" si="6"/>
        <v>797</v>
      </c>
      <c r="H20" s="10">
        <f t="shared" si="6"/>
        <v>949</v>
      </c>
      <c r="I20" s="10">
        <f t="shared" si="6"/>
        <v>945</v>
      </c>
      <c r="J20" s="10">
        <f t="shared" si="6"/>
        <v>960</v>
      </c>
      <c r="K20" s="10">
        <f t="shared" si="6"/>
        <v>994</v>
      </c>
      <c r="L20" s="10">
        <f t="shared" si="6"/>
        <v>1026</v>
      </c>
      <c r="M20" s="10">
        <f t="shared" si="6"/>
        <v>997</v>
      </c>
      <c r="N20" s="10">
        <f t="shared" si="6"/>
        <v>978</v>
      </c>
      <c r="O20" s="10">
        <f t="shared" si="6"/>
        <v>1034</v>
      </c>
      <c r="P20" s="11">
        <f t="shared" si="1"/>
        <v>255</v>
      </c>
      <c r="Q20" s="12">
        <f t="shared" si="2"/>
        <v>0.32734274711168165</v>
      </c>
    </row>
    <row r="21" spans="1:17" s="2" customFormat="1" ht="11.25">
      <c r="A21" s="13"/>
      <c r="B21" s="3" t="s">
        <v>26</v>
      </c>
      <c r="C21" s="3">
        <v>1</v>
      </c>
      <c r="D21" s="15">
        <v>1</v>
      </c>
      <c r="E21" s="15">
        <v>1</v>
      </c>
      <c r="F21" s="15">
        <v>1</v>
      </c>
      <c r="G21" s="11">
        <v>1</v>
      </c>
      <c r="H21" s="11">
        <v>1</v>
      </c>
      <c r="I21" s="11">
        <v>0</v>
      </c>
      <c r="J21" s="11">
        <v>0</v>
      </c>
      <c r="K21" s="11">
        <v>1</v>
      </c>
      <c r="L21" s="11">
        <v>1</v>
      </c>
      <c r="M21" s="11">
        <v>1</v>
      </c>
      <c r="N21" s="11">
        <v>1</v>
      </c>
      <c r="O21" s="11">
        <v>0</v>
      </c>
      <c r="P21" s="11">
        <f t="shared" si="1"/>
        <v>-1</v>
      </c>
      <c r="Q21" s="12">
        <f t="shared" si="2"/>
        <v>-1</v>
      </c>
    </row>
    <row r="22" spans="1:17" s="2" customFormat="1" ht="11.25">
      <c r="A22" s="13"/>
      <c r="B22" s="3" t="s">
        <v>27</v>
      </c>
      <c r="C22" s="11">
        <v>778</v>
      </c>
      <c r="D22" s="11">
        <v>763</v>
      </c>
      <c r="E22" s="11">
        <v>751</v>
      </c>
      <c r="F22" s="11">
        <v>763</v>
      </c>
      <c r="G22" s="11">
        <v>796</v>
      </c>
      <c r="H22" s="11">
        <v>948</v>
      </c>
      <c r="I22" s="11">
        <v>945</v>
      </c>
      <c r="J22" s="11">
        <v>960</v>
      </c>
      <c r="K22" s="11">
        <v>993</v>
      </c>
      <c r="L22" s="11">
        <v>1025</v>
      </c>
      <c r="M22" s="11">
        <v>996</v>
      </c>
      <c r="N22" s="11">
        <v>977</v>
      </c>
      <c r="O22" s="11">
        <v>1034</v>
      </c>
      <c r="P22" s="11">
        <f t="shared" si="1"/>
        <v>256</v>
      </c>
      <c r="Q22" s="12">
        <f t="shared" si="2"/>
        <v>0.3290488431876606</v>
      </c>
    </row>
    <row r="23" spans="1:17" s="2" customFormat="1" ht="11.25">
      <c r="A23" s="13" t="s">
        <v>28</v>
      </c>
      <c r="B23" s="3" t="s">
        <v>29</v>
      </c>
      <c r="C23" s="3">
        <v>251</v>
      </c>
      <c r="D23" s="16">
        <f aca="true" t="shared" si="7" ref="D23:O23">D24+D25</f>
        <v>264</v>
      </c>
      <c r="E23" s="16">
        <f t="shared" si="7"/>
        <v>278</v>
      </c>
      <c r="F23" s="16">
        <f t="shared" si="7"/>
        <v>361</v>
      </c>
      <c r="G23" s="10">
        <f t="shared" si="7"/>
        <v>313</v>
      </c>
      <c r="H23" s="10">
        <f t="shared" si="7"/>
        <v>344</v>
      </c>
      <c r="I23" s="10">
        <f t="shared" si="7"/>
        <v>507</v>
      </c>
      <c r="J23" s="10">
        <f t="shared" si="7"/>
        <v>317</v>
      </c>
      <c r="K23" s="10">
        <f t="shared" si="7"/>
        <v>296</v>
      </c>
      <c r="L23" s="10">
        <f t="shared" si="7"/>
        <v>249</v>
      </c>
      <c r="M23" s="10">
        <f t="shared" si="7"/>
        <v>269</v>
      </c>
      <c r="N23" s="10">
        <f t="shared" si="7"/>
        <v>300</v>
      </c>
      <c r="O23" s="10">
        <f t="shared" si="7"/>
        <v>296</v>
      </c>
      <c r="P23" s="11">
        <f t="shared" si="1"/>
        <v>45</v>
      </c>
      <c r="Q23" s="12">
        <f t="shared" si="2"/>
        <v>0.17928286852589648</v>
      </c>
    </row>
    <row r="24" spans="1:17" s="2" customFormat="1" ht="11.25">
      <c r="A24" s="13"/>
      <c r="B24" s="3" t="s">
        <v>30</v>
      </c>
      <c r="C24" s="3">
        <v>19</v>
      </c>
      <c r="D24" s="15">
        <v>20</v>
      </c>
      <c r="E24" s="15">
        <v>20</v>
      </c>
      <c r="F24" s="15">
        <v>20</v>
      </c>
      <c r="G24" s="11">
        <v>21</v>
      </c>
      <c r="H24" s="11">
        <v>22</v>
      </c>
      <c r="I24" s="11">
        <f>13+9</f>
        <v>22</v>
      </c>
      <c r="J24" s="11">
        <v>21</v>
      </c>
      <c r="K24" s="11">
        <v>22</v>
      </c>
      <c r="L24" s="11">
        <v>20</v>
      </c>
      <c r="M24" s="11">
        <v>20</v>
      </c>
      <c r="N24" s="11">
        <v>20</v>
      </c>
      <c r="O24" s="11">
        <v>20</v>
      </c>
      <c r="P24" s="11">
        <f t="shared" si="1"/>
        <v>1</v>
      </c>
      <c r="Q24" s="12">
        <f t="shared" si="2"/>
        <v>0.05263157894736836</v>
      </c>
    </row>
    <row r="25" spans="1:17" s="2" customFormat="1" ht="11.25">
      <c r="A25" s="13"/>
      <c r="B25" s="3" t="s">
        <v>31</v>
      </c>
      <c r="C25" s="3">
        <v>232</v>
      </c>
      <c r="D25" s="15">
        <v>244</v>
      </c>
      <c r="E25" s="15">
        <v>258</v>
      </c>
      <c r="F25" s="15">
        <v>341</v>
      </c>
      <c r="G25" s="11">
        <v>292</v>
      </c>
      <c r="H25" s="11">
        <v>322</v>
      </c>
      <c r="I25" s="11">
        <f>4+481</f>
        <v>485</v>
      </c>
      <c r="J25" s="11">
        <v>296</v>
      </c>
      <c r="K25" s="11">
        <v>274</v>
      </c>
      <c r="L25" s="11">
        <v>229</v>
      </c>
      <c r="M25" s="11">
        <v>249</v>
      </c>
      <c r="N25" s="11">
        <v>280</v>
      </c>
      <c r="O25" s="11">
        <v>276</v>
      </c>
      <c r="P25" s="11">
        <f t="shared" si="1"/>
        <v>44</v>
      </c>
      <c r="Q25" s="12">
        <f t="shared" si="2"/>
        <v>0.18965517241379315</v>
      </c>
    </row>
    <row r="26" spans="1:17" s="2" customFormat="1" ht="16.5" customHeight="1">
      <c r="A26" s="13"/>
      <c r="B26" s="18" t="s">
        <v>32</v>
      </c>
      <c r="C26" s="19">
        <v>8083</v>
      </c>
      <c r="D26" s="20">
        <f aca="true" t="shared" si="8" ref="D26:O26">D9+D17+D20+D23</f>
        <v>8969</v>
      </c>
      <c r="E26" s="20">
        <f t="shared" si="8"/>
        <v>8605</v>
      </c>
      <c r="F26" s="20">
        <f t="shared" si="8"/>
        <v>8195</v>
      </c>
      <c r="G26" s="21">
        <f t="shared" si="8"/>
        <v>7877</v>
      </c>
      <c r="H26" s="21">
        <f t="shared" si="8"/>
        <v>7741</v>
      </c>
      <c r="I26" s="21">
        <f t="shared" si="8"/>
        <v>7581</v>
      </c>
      <c r="J26" s="21">
        <f t="shared" si="8"/>
        <v>7505</v>
      </c>
      <c r="K26" s="21">
        <f t="shared" si="8"/>
        <v>7732</v>
      </c>
      <c r="L26" s="21">
        <f t="shared" si="8"/>
        <v>7261</v>
      </c>
      <c r="M26" s="21">
        <f t="shared" si="8"/>
        <v>7715</v>
      </c>
      <c r="N26" s="21">
        <f t="shared" si="8"/>
        <v>7543</v>
      </c>
      <c r="O26" s="21">
        <f t="shared" si="8"/>
        <v>7453</v>
      </c>
      <c r="P26" s="19">
        <f t="shared" si="1"/>
        <v>-630</v>
      </c>
      <c r="Q26" s="22">
        <f t="shared" si="2"/>
        <v>-0.07794135840653227</v>
      </c>
    </row>
    <row r="27" spans="1:17" s="2" customFormat="1" ht="15" customHeight="1">
      <c r="A27" s="13" t="s">
        <v>16</v>
      </c>
      <c r="B27" s="3" t="s">
        <v>33</v>
      </c>
      <c r="C27" s="11">
        <v>7138</v>
      </c>
      <c r="D27" s="16">
        <f aca="true" t="shared" si="9" ref="D27:O27">D28+D37</f>
        <v>7928</v>
      </c>
      <c r="E27" s="16">
        <f t="shared" si="9"/>
        <v>7598</v>
      </c>
      <c r="F27" s="16">
        <f t="shared" si="9"/>
        <v>7150</v>
      </c>
      <c r="G27" s="11">
        <f t="shared" si="9"/>
        <v>6826</v>
      </c>
      <c r="H27" s="11">
        <f t="shared" si="9"/>
        <v>6676</v>
      </c>
      <c r="I27" s="11">
        <f t="shared" si="9"/>
        <v>6571</v>
      </c>
      <c r="J27" s="11">
        <f t="shared" si="9"/>
        <v>6479</v>
      </c>
      <c r="K27" s="11">
        <f t="shared" si="9"/>
        <v>6619</v>
      </c>
      <c r="L27" s="11">
        <f t="shared" si="9"/>
        <v>6187</v>
      </c>
      <c r="M27" s="11">
        <f t="shared" si="9"/>
        <v>6599</v>
      </c>
      <c r="N27" s="11">
        <f t="shared" si="9"/>
        <v>6424</v>
      </c>
      <c r="O27" s="11">
        <f t="shared" si="9"/>
        <v>6355</v>
      </c>
      <c r="P27" s="11">
        <f t="shared" si="1"/>
        <v>-783</v>
      </c>
      <c r="Q27" s="12">
        <f t="shared" si="2"/>
        <v>-0.10969459232277945</v>
      </c>
    </row>
    <row r="28" spans="1:17" s="2" customFormat="1" ht="11.25">
      <c r="A28" s="13"/>
      <c r="B28" s="3" t="s">
        <v>30</v>
      </c>
      <c r="C28" s="8">
        <v>0</v>
      </c>
      <c r="D28" s="8">
        <v>0</v>
      </c>
      <c r="E28" s="8">
        <v>0</v>
      </c>
      <c r="F28" s="8">
        <v>0</v>
      </c>
      <c r="G28" s="11">
        <f aca="true" t="shared" si="10" ref="G28:L28">G29+G30+G34</f>
        <v>0</v>
      </c>
      <c r="H28" s="11">
        <f t="shared" si="10"/>
        <v>0</v>
      </c>
      <c r="I28" s="11">
        <f t="shared" si="10"/>
        <v>0</v>
      </c>
      <c r="J28" s="11">
        <f t="shared" si="10"/>
        <v>0</v>
      </c>
      <c r="K28" s="11">
        <f t="shared" si="10"/>
        <v>0</v>
      </c>
      <c r="L28" s="11">
        <f t="shared" si="10"/>
        <v>0</v>
      </c>
      <c r="M28" s="11">
        <v>0</v>
      </c>
      <c r="N28" s="11">
        <v>0</v>
      </c>
      <c r="O28" s="11">
        <v>0</v>
      </c>
      <c r="P28" s="11">
        <f t="shared" si="1"/>
        <v>0</v>
      </c>
      <c r="Q28" s="12">
        <v>0</v>
      </c>
    </row>
    <row r="29" spans="1:17" s="2" customFormat="1" ht="11.25">
      <c r="A29" s="13"/>
      <c r="B29" s="3" t="s">
        <v>34</v>
      </c>
      <c r="C29" s="8">
        <v>0</v>
      </c>
      <c r="D29" s="8">
        <v>0</v>
      </c>
      <c r="E29" s="8">
        <v>0</v>
      </c>
      <c r="F29" s="8">
        <v>0</v>
      </c>
      <c r="G29" s="11">
        <v>0</v>
      </c>
      <c r="H29" s="11"/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 t="shared" si="1"/>
        <v>0</v>
      </c>
      <c r="Q29" s="12">
        <v>0</v>
      </c>
    </row>
    <row r="30" spans="1:17" s="2" customFormat="1" ht="11.25">
      <c r="A30" s="13"/>
      <c r="B30" s="3" t="s">
        <v>35</v>
      </c>
      <c r="C30" s="8">
        <v>0</v>
      </c>
      <c r="D30" s="8">
        <v>0</v>
      </c>
      <c r="E30" s="8">
        <v>0</v>
      </c>
      <c r="F30" s="8">
        <v>0</v>
      </c>
      <c r="G30" s="11">
        <f aca="true" t="shared" si="11" ref="G30:L30">G31+G32+G33</f>
        <v>0</v>
      </c>
      <c r="H30" s="11">
        <f t="shared" si="11"/>
        <v>0</v>
      </c>
      <c r="I30" s="11">
        <f t="shared" si="11"/>
        <v>0</v>
      </c>
      <c r="J30" s="11">
        <f t="shared" si="11"/>
        <v>0</v>
      </c>
      <c r="K30" s="11">
        <f t="shared" si="11"/>
        <v>0</v>
      </c>
      <c r="L30" s="11">
        <f t="shared" si="11"/>
        <v>0</v>
      </c>
      <c r="M30" s="11">
        <v>0</v>
      </c>
      <c r="N30" s="11">
        <v>0</v>
      </c>
      <c r="O30" s="11">
        <v>0</v>
      </c>
      <c r="P30" s="11">
        <f t="shared" si="1"/>
        <v>0</v>
      </c>
      <c r="Q30" s="12">
        <v>0</v>
      </c>
    </row>
    <row r="31" spans="1:17" s="2" customFormat="1" ht="11.25">
      <c r="A31" s="13"/>
      <c r="B31" s="3" t="s">
        <v>36</v>
      </c>
      <c r="C31" s="8">
        <v>0</v>
      </c>
      <c r="D31" s="8">
        <v>0</v>
      </c>
      <c r="E31" s="8">
        <v>0</v>
      </c>
      <c r="F31" s="8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 t="shared" si="1"/>
        <v>0</v>
      </c>
      <c r="Q31" s="12">
        <v>0</v>
      </c>
    </row>
    <row r="32" spans="1:17" s="2" customFormat="1" ht="11.25">
      <c r="A32" s="13"/>
      <c r="B32" s="3" t="s">
        <v>37</v>
      </c>
      <c r="C32" s="8">
        <v>0</v>
      </c>
      <c r="D32" s="8">
        <v>0</v>
      </c>
      <c r="E32" s="8">
        <v>0</v>
      </c>
      <c r="F32" s="8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 t="shared" si="1"/>
        <v>0</v>
      </c>
      <c r="Q32" s="12">
        <v>0</v>
      </c>
    </row>
    <row r="33" spans="1:17" s="2" customFormat="1" ht="11.25">
      <c r="A33" s="13" t="s">
        <v>3</v>
      </c>
      <c r="B33" s="3" t="s">
        <v>38</v>
      </c>
      <c r="C33" s="8">
        <v>0</v>
      </c>
      <c r="D33" s="8">
        <v>0</v>
      </c>
      <c r="E33" s="8">
        <v>0</v>
      </c>
      <c r="F33" s="8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1"/>
        <v>0</v>
      </c>
      <c r="Q33" s="12">
        <v>0</v>
      </c>
    </row>
    <row r="34" spans="1:17" s="2" customFormat="1" ht="11.25">
      <c r="A34" s="13"/>
      <c r="B34" s="3" t="s">
        <v>39</v>
      </c>
      <c r="C34" s="8">
        <v>0</v>
      </c>
      <c r="D34" s="8">
        <v>0</v>
      </c>
      <c r="E34" s="8">
        <v>0</v>
      </c>
      <c r="F34" s="8">
        <v>0</v>
      </c>
      <c r="G34" s="11">
        <f aca="true" t="shared" si="12" ref="G34:L34">G35+G36</f>
        <v>0</v>
      </c>
      <c r="H34" s="11">
        <f t="shared" si="12"/>
        <v>0</v>
      </c>
      <c r="I34" s="11">
        <f t="shared" si="12"/>
        <v>0</v>
      </c>
      <c r="J34" s="11">
        <f t="shared" si="12"/>
        <v>0</v>
      </c>
      <c r="K34" s="11">
        <f t="shared" si="12"/>
        <v>0</v>
      </c>
      <c r="L34" s="11">
        <f t="shared" si="12"/>
        <v>0</v>
      </c>
      <c r="M34" s="11">
        <v>0</v>
      </c>
      <c r="N34" s="11">
        <v>0</v>
      </c>
      <c r="O34" s="11">
        <v>0</v>
      </c>
      <c r="P34" s="11">
        <f t="shared" si="1"/>
        <v>0</v>
      </c>
      <c r="Q34" s="12">
        <v>0</v>
      </c>
    </row>
    <row r="35" spans="1:17" s="2" customFormat="1" ht="11.25">
      <c r="A35" s="13"/>
      <c r="B35" s="3" t="s">
        <v>36</v>
      </c>
      <c r="C35" s="8">
        <v>0</v>
      </c>
      <c r="D35" s="8">
        <v>0</v>
      </c>
      <c r="E35" s="8">
        <v>0</v>
      </c>
      <c r="F35" s="8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 t="shared" si="1"/>
        <v>0</v>
      </c>
      <c r="Q35" s="12">
        <v>0</v>
      </c>
    </row>
    <row r="36" spans="1:17" s="2" customFormat="1" ht="11.25">
      <c r="A36" s="13"/>
      <c r="B36" s="3" t="s">
        <v>37</v>
      </c>
      <c r="C36" s="8">
        <v>0</v>
      </c>
      <c r="D36" s="8">
        <v>0</v>
      </c>
      <c r="E36" s="8">
        <v>0</v>
      </c>
      <c r="F36" s="8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1"/>
        <v>0</v>
      </c>
      <c r="Q36" s="12">
        <v>0</v>
      </c>
    </row>
    <row r="37" spans="1:17" s="2" customFormat="1" ht="11.25">
      <c r="A37" s="13"/>
      <c r="B37" s="3" t="s">
        <v>40</v>
      </c>
      <c r="C37" s="11">
        <v>7138</v>
      </c>
      <c r="D37" s="16">
        <f aca="true" t="shared" si="13" ref="D37:O37">D38+D42</f>
        <v>7928</v>
      </c>
      <c r="E37" s="16">
        <f t="shared" si="13"/>
        <v>7598</v>
      </c>
      <c r="F37" s="16">
        <f t="shared" si="13"/>
        <v>7150</v>
      </c>
      <c r="G37" s="11">
        <f t="shared" si="13"/>
        <v>6826</v>
      </c>
      <c r="H37" s="11">
        <f t="shared" si="13"/>
        <v>6676</v>
      </c>
      <c r="I37" s="11">
        <f t="shared" si="13"/>
        <v>6571</v>
      </c>
      <c r="J37" s="11">
        <f t="shared" si="13"/>
        <v>6479</v>
      </c>
      <c r="K37" s="11">
        <f t="shared" si="13"/>
        <v>6619</v>
      </c>
      <c r="L37" s="11">
        <f t="shared" si="13"/>
        <v>6187</v>
      </c>
      <c r="M37" s="11">
        <f t="shared" si="13"/>
        <v>6599</v>
      </c>
      <c r="N37" s="11">
        <f t="shared" si="13"/>
        <v>6424</v>
      </c>
      <c r="O37" s="11">
        <f t="shared" si="13"/>
        <v>6355</v>
      </c>
      <c r="P37" s="11">
        <f t="shared" si="1"/>
        <v>-783</v>
      </c>
      <c r="Q37" s="12">
        <f aca="true" t="shared" si="14" ref="Q37:Q54">O37/C37-1</f>
        <v>-0.10969459232277945</v>
      </c>
    </row>
    <row r="38" spans="1:17" s="2" customFormat="1" ht="11.25">
      <c r="A38" s="13"/>
      <c r="B38" s="3" t="s">
        <v>41</v>
      </c>
      <c r="C38" s="11">
        <v>3472</v>
      </c>
      <c r="D38" s="16">
        <f aca="true" t="shared" si="15" ref="D38:O38">D39+D40+D41</f>
        <v>3583</v>
      </c>
      <c r="E38" s="16">
        <f t="shared" si="15"/>
        <v>3573</v>
      </c>
      <c r="F38" s="16">
        <f t="shared" si="15"/>
        <v>3559</v>
      </c>
      <c r="G38" s="11">
        <f t="shared" si="15"/>
        <v>3509</v>
      </c>
      <c r="H38" s="11">
        <f t="shared" si="15"/>
        <v>3263</v>
      </c>
      <c r="I38" s="11">
        <f t="shared" si="15"/>
        <v>3611</v>
      </c>
      <c r="J38" s="11">
        <f t="shared" si="15"/>
        <v>3488</v>
      </c>
      <c r="K38" s="11">
        <f t="shared" si="15"/>
        <v>3580</v>
      </c>
      <c r="L38" s="11">
        <f t="shared" si="15"/>
        <v>3615</v>
      </c>
      <c r="M38" s="11">
        <f t="shared" si="15"/>
        <v>3578</v>
      </c>
      <c r="N38" s="11">
        <f t="shared" si="15"/>
        <v>3374</v>
      </c>
      <c r="O38" s="11">
        <f t="shared" si="15"/>
        <v>3457</v>
      </c>
      <c r="P38" s="11">
        <f t="shared" si="1"/>
        <v>-15</v>
      </c>
      <c r="Q38" s="12">
        <f t="shared" si="14"/>
        <v>-0.004320276497695841</v>
      </c>
    </row>
    <row r="39" spans="1:17" s="2" customFormat="1" ht="11.25">
      <c r="A39" s="13"/>
      <c r="B39" s="3" t="s">
        <v>36</v>
      </c>
      <c r="C39" s="3">
        <v>279</v>
      </c>
      <c r="D39" s="15">
        <v>274</v>
      </c>
      <c r="E39" s="15">
        <v>254</v>
      </c>
      <c r="F39" s="15">
        <v>237</v>
      </c>
      <c r="G39" s="11">
        <v>231</v>
      </c>
      <c r="H39" s="11">
        <v>235</v>
      </c>
      <c r="I39" s="11">
        <v>226</v>
      </c>
      <c r="J39" s="11">
        <v>229</v>
      </c>
      <c r="K39" s="11">
        <v>232</v>
      </c>
      <c r="L39" s="11">
        <v>243</v>
      </c>
      <c r="M39" s="11">
        <v>221</v>
      </c>
      <c r="N39" s="11">
        <v>261</v>
      </c>
      <c r="O39" s="11">
        <v>237</v>
      </c>
      <c r="P39" s="11">
        <f t="shared" si="1"/>
        <v>-42</v>
      </c>
      <c r="Q39" s="12">
        <f t="shared" si="14"/>
        <v>-0.15053763440860213</v>
      </c>
    </row>
    <row r="40" spans="1:17" s="2" customFormat="1" ht="11.25">
      <c r="A40" s="13"/>
      <c r="B40" s="3" t="s">
        <v>37</v>
      </c>
      <c r="C40" s="11">
        <v>3186</v>
      </c>
      <c r="D40" s="11">
        <v>3302</v>
      </c>
      <c r="E40" s="11">
        <v>3313</v>
      </c>
      <c r="F40" s="11">
        <v>3317</v>
      </c>
      <c r="G40" s="11">
        <v>3273</v>
      </c>
      <c r="H40" s="11">
        <v>3023</v>
      </c>
      <c r="I40" s="11">
        <v>3379</v>
      </c>
      <c r="J40" s="11">
        <v>3250</v>
      </c>
      <c r="K40" s="11">
        <v>3339</v>
      </c>
      <c r="L40" s="11">
        <v>3362</v>
      </c>
      <c r="M40" s="11">
        <v>3346</v>
      </c>
      <c r="N40" s="11">
        <v>3100</v>
      </c>
      <c r="O40" s="11">
        <v>3206</v>
      </c>
      <c r="P40" s="11">
        <f t="shared" si="1"/>
        <v>20</v>
      </c>
      <c r="Q40" s="12">
        <f t="shared" si="14"/>
        <v>0.006277463904582614</v>
      </c>
    </row>
    <row r="41" spans="1:17" s="2" customFormat="1" ht="11.25">
      <c r="A41" s="13"/>
      <c r="B41" s="3" t="s">
        <v>38</v>
      </c>
      <c r="C41" s="3">
        <v>7</v>
      </c>
      <c r="D41" s="15">
        <v>7</v>
      </c>
      <c r="E41" s="15">
        <v>6</v>
      </c>
      <c r="F41" s="15">
        <v>5</v>
      </c>
      <c r="G41" s="11">
        <v>5</v>
      </c>
      <c r="H41" s="11">
        <v>5</v>
      </c>
      <c r="I41" s="11">
        <v>6</v>
      </c>
      <c r="J41" s="11">
        <v>9</v>
      </c>
      <c r="K41" s="11">
        <v>9</v>
      </c>
      <c r="L41" s="11">
        <v>10</v>
      </c>
      <c r="M41" s="11">
        <v>11</v>
      </c>
      <c r="N41" s="11">
        <v>13</v>
      </c>
      <c r="O41" s="11">
        <v>14</v>
      </c>
      <c r="P41" s="11">
        <f t="shared" si="1"/>
        <v>7</v>
      </c>
      <c r="Q41" s="12">
        <f t="shared" si="14"/>
        <v>1</v>
      </c>
    </row>
    <row r="42" spans="1:17" s="2" customFormat="1" ht="11.25">
      <c r="A42" s="13"/>
      <c r="B42" s="17" t="s">
        <v>62</v>
      </c>
      <c r="C42" s="11">
        <v>3666</v>
      </c>
      <c r="D42" s="16">
        <f aca="true" t="shared" si="16" ref="D42:O42">D43+D44</f>
        <v>4345</v>
      </c>
      <c r="E42" s="16">
        <f t="shared" si="16"/>
        <v>4025</v>
      </c>
      <c r="F42" s="16">
        <f t="shared" si="16"/>
        <v>3591</v>
      </c>
      <c r="G42" s="11">
        <f t="shared" si="16"/>
        <v>3317</v>
      </c>
      <c r="H42" s="11">
        <f t="shared" si="16"/>
        <v>3413</v>
      </c>
      <c r="I42" s="11">
        <f t="shared" si="16"/>
        <v>2960</v>
      </c>
      <c r="J42" s="11">
        <f t="shared" si="16"/>
        <v>2991</v>
      </c>
      <c r="K42" s="11">
        <f t="shared" si="16"/>
        <v>3039</v>
      </c>
      <c r="L42" s="11">
        <f t="shared" si="16"/>
        <v>2572</v>
      </c>
      <c r="M42" s="11">
        <f t="shared" si="16"/>
        <v>3021</v>
      </c>
      <c r="N42" s="11">
        <f t="shared" si="16"/>
        <v>3050</v>
      </c>
      <c r="O42" s="11">
        <f t="shared" si="16"/>
        <v>2898</v>
      </c>
      <c r="P42" s="11">
        <f t="shared" si="1"/>
        <v>-768</v>
      </c>
      <c r="Q42" s="12">
        <f t="shared" si="14"/>
        <v>-0.20949263502454996</v>
      </c>
    </row>
    <row r="43" spans="1:17" s="2" customFormat="1" ht="11.25">
      <c r="A43" s="13"/>
      <c r="B43" s="3" t="s">
        <v>42</v>
      </c>
      <c r="C43" s="3">
        <v>234</v>
      </c>
      <c r="D43" s="15">
        <v>199</v>
      </c>
      <c r="E43" s="15">
        <v>234</v>
      </c>
      <c r="F43" s="15">
        <v>183</v>
      </c>
      <c r="G43" s="11">
        <v>191</v>
      </c>
      <c r="H43" s="11">
        <v>192</v>
      </c>
      <c r="I43" s="11">
        <v>172</v>
      </c>
      <c r="J43" s="11">
        <v>171</v>
      </c>
      <c r="K43" s="11">
        <v>202</v>
      </c>
      <c r="L43" s="11">
        <v>176</v>
      </c>
      <c r="M43" s="11">
        <v>175</v>
      </c>
      <c r="N43" s="11">
        <v>195</v>
      </c>
      <c r="O43" s="11">
        <v>168</v>
      </c>
      <c r="P43" s="11">
        <f t="shared" si="1"/>
        <v>-66</v>
      </c>
      <c r="Q43" s="12">
        <f t="shared" si="14"/>
        <v>-0.28205128205128205</v>
      </c>
    </row>
    <row r="44" spans="1:17" s="2" customFormat="1" ht="11.25">
      <c r="A44" s="13"/>
      <c r="B44" s="3" t="s">
        <v>43</v>
      </c>
      <c r="C44" s="11">
        <v>3432</v>
      </c>
      <c r="D44" s="11">
        <v>4146</v>
      </c>
      <c r="E44" s="11">
        <v>3791</v>
      </c>
      <c r="F44" s="11">
        <v>3408</v>
      </c>
      <c r="G44" s="11">
        <v>3126</v>
      </c>
      <c r="H44" s="11">
        <v>3221</v>
      </c>
      <c r="I44" s="11">
        <v>2788</v>
      </c>
      <c r="J44" s="11">
        <v>2820</v>
      </c>
      <c r="K44" s="11">
        <v>2837</v>
      </c>
      <c r="L44" s="11">
        <v>2396</v>
      </c>
      <c r="M44" s="11">
        <v>2846</v>
      </c>
      <c r="N44" s="11">
        <v>2855</v>
      </c>
      <c r="O44" s="11">
        <v>2730</v>
      </c>
      <c r="P44" s="11">
        <f t="shared" si="1"/>
        <v>-702</v>
      </c>
      <c r="Q44" s="12">
        <f t="shared" si="14"/>
        <v>-0.20454545454545459</v>
      </c>
    </row>
    <row r="45" spans="1:17" s="2" customFormat="1" ht="11.25">
      <c r="A45" s="13" t="s">
        <v>44</v>
      </c>
      <c r="B45" s="3" t="s">
        <v>45</v>
      </c>
      <c r="C45" s="3">
        <v>355</v>
      </c>
      <c r="D45" s="14">
        <f aca="true" t="shared" si="17" ref="D45:O45">D46+D47</f>
        <v>365</v>
      </c>
      <c r="E45" s="14">
        <f t="shared" si="17"/>
        <v>382</v>
      </c>
      <c r="F45" s="14">
        <f t="shared" si="17"/>
        <v>430</v>
      </c>
      <c r="G45" s="11">
        <f t="shared" si="17"/>
        <v>443</v>
      </c>
      <c r="H45" s="11">
        <f t="shared" si="17"/>
        <v>481</v>
      </c>
      <c r="I45" s="11">
        <f t="shared" si="17"/>
        <v>524</v>
      </c>
      <c r="J45" s="11">
        <f t="shared" si="17"/>
        <v>512</v>
      </c>
      <c r="K45" s="11">
        <f t="shared" si="17"/>
        <v>557</v>
      </c>
      <c r="L45" s="11">
        <f t="shared" si="17"/>
        <v>511</v>
      </c>
      <c r="M45" s="11">
        <f t="shared" si="17"/>
        <v>501</v>
      </c>
      <c r="N45" s="11">
        <f t="shared" si="17"/>
        <v>542</v>
      </c>
      <c r="O45" s="11">
        <f t="shared" si="17"/>
        <v>505</v>
      </c>
      <c r="P45" s="11">
        <f t="shared" si="1"/>
        <v>150</v>
      </c>
      <c r="Q45" s="12">
        <f t="shared" si="14"/>
        <v>0.42253521126760574</v>
      </c>
    </row>
    <row r="46" spans="1:17" s="2" customFormat="1" ht="11.25">
      <c r="A46" s="13"/>
      <c r="B46" s="3" t="s">
        <v>46</v>
      </c>
      <c r="C46" s="8">
        <v>3</v>
      </c>
      <c r="D46" s="23">
        <v>3</v>
      </c>
      <c r="E46" s="23">
        <v>3</v>
      </c>
      <c r="F46" s="23">
        <v>8</v>
      </c>
      <c r="G46" s="11">
        <v>8</v>
      </c>
      <c r="H46" s="11">
        <v>10</v>
      </c>
      <c r="I46" s="11">
        <v>11</v>
      </c>
      <c r="J46" s="11">
        <v>8</v>
      </c>
      <c r="K46" s="11">
        <v>10</v>
      </c>
      <c r="L46" s="11">
        <v>7</v>
      </c>
      <c r="M46" s="11">
        <v>9</v>
      </c>
      <c r="N46" s="11">
        <v>7</v>
      </c>
      <c r="O46" s="11">
        <v>9</v>
      </c>
      <c r="P46" s="11">
        <f t="shared" si="1"/>
        <v>6</v>
      </c>
      <c r="Q46" s="12">
        <f t="shared" si="14"/>
        <v>2</v>
      </c>
    </row>
    <row r="47" spans="1:17" s="2" customFormat="1" ht="11.25">
      <c r="A47" s="13"/>
      <c r="B47" s="3" t="s">
        <v>47</v>
      </c>
      <c r="C47" s="3">
        <v>352</v>
      </c>
      <c r="D47" s="15">
        <v>362</v>
      </c>
      <c r="E47" s="15">
        <v>379</v>
      </c>
      <c r="F47" s="15">
        <v>422</v>
      </c>
      <c r="G47" s="11">
        <v>435</v>
      </c>
      <c r="H47" s="11">
        <v>471</v>
      </c>
      <c r="I47" s="11">
        <v>513</v>
      </c>
      <c r="J47" s="11">
        <v>504</v>
      </c>
      <c r="K47" s="11">
        <v>547</v>
      </c>
      <c r="L47" s="11">
        <v>504</v>
      </c>
      <c r="M47" s="11">
        <v>492</v>
      </c>
      <c r="N47" s="11">
        <v>535</v>
      </c>
      <c r="O47" s="11">
        <v>496</v>
      </c>
      <c r="P47" s="11">
        <f t="shared" si="1"/>
        <v>144</v>
      </c>
      <c r="Q47" s="12">
        <f t="shared" si="14"/>
        <v>0.40909090909090917</v>
      </c>
    </row>
    <row r="48" spans="1:17" s="2" customFormat="1" ht="11.25">
      <c r="A48" s="13" t="s">
        <v>24</v>
      </c>
      <c r="B48" s="3" t="s">
        <v>48</v>
      </c>
      <c r="C48" s="3">
        <v>260</v>
      </c>
      <c r="D48" s="14">
        <f aca="true" t="shared" si="18" ref="D48:O48">D49+D50</f>
        <v>355</v>
      </c>
      <c r="E48" s="14">
        <f t="shared" si="18"/>
        <v>315</v>
      </c>
      <c r="F48" s="14">
        <f t="shared" si="18"/>
        <v>304</v>
      </c>
      <c r="G48" s="11">
        <f t="shared" si="18"/>
        <v>292</v>
      </c>
      <c r="H48" s="11">
        <f t="shared" si="18"/>
        <v>261</v>
      </c>
      <c r="I48" s="11">
        <f t="shared" si="18"/>
        <v>163</v>
      </c>
      <c r="J48" s="11">
        <f t="shared" si="18"/>
        <v>191</v>
      </c>
      <c r="K48" s="11">
        <f t="shared" si="18"/>
        <v>225</v>
      </c>
      <c r="L48" s="11">
        <f t="shared" si="18"/>
        <v>229</v>
      </c>
      <c r="M48" s="11">
        <f t="shared" si="18"/>
        <v>277</v>
      </c>
      <c r="N48" s="11">
        <f t="shared" si="18"/>
        <v>235</v>
      </c>
      <c r="O48" s="11">
        <f t="shared" si="18"/>
        <v>249</v>
      </c>
      <c r="P48" s="11">
        <f t="shared" si="1"/>
        <v>-11</v>
      </c>
      <c r="Q48" s="12">
        <f t="shared" si="14"/>
        <v>-0.04230769230769227</v>
      </c>
    </row>
    <row r="49" spans="1:17" s="2" customFormat="1" ht="11.25">
      <c r="A49" s="13"/>
      <c r="B49" s="3" t="s">
        <v>49</v>
      </c>
      <c r="C49" s="3">
        <v>5</v>
      </c>
      <c r="D49" s="15">
        <v>5</v>
      </c>
      <c r="E49" s="15">
        <v>6</v>
      </c>
      <c r="F49" s="15">
        <v>6</v>
      </c>
      <c r="G49" s="11">
        <v>6</v>
      </c>
      <c r="H49" s="11">
        <v>6</v>
      </c>
      <c r="I49" s="11">
        <v>6</v>
      </c>
      <c r="J49" s="11">
        <v>6</v>
      </c>
      <c r="K49" s="11">
        <v>6</v>
      </c>
      <c r="L49" s="11">
        <v>6</v>
      </c>
      <c r="M49" s="11">
        <v>7</v>
      </c>
      <c r="N49" s="11">
        <v>8</v>
      </c>
      <c r="O49" s="11">
        <v>5</v>
      </c>
      <c r="P49" s="11">
        <f t="shared" si="1"/>
        <v>0</v>
      </c>
      <c r="Q49" s="12">
        <f t="shared" si="14"/>
        <v>0</v>
      </c>
    </row>
    <row r="50" spans="1:17" s="2" customFormat="1" ht="11.25">
      <c r="A50" s="13"/>
      <c r="B50" s="3" t="s">
        <v>40</v>
      </c>
      <c r="C50" s="3">
        <v>255</v>
      </c>
      <c r="D50" s="15">
        <v>350</v>
      </c>
      <c r="E50" s="15">
        <v>309</v>
      </c>
      <c r="F50" s="15">
        <v>298</v>
      </c>
      <c r="G50" s="11">
        <v>286</v>
      </c>
      <c r="H50" s="11">
        <v>255</v>
      </c>
      <c r="I50" s="11">
        <v>157</v>
      </c>
      <c r="J50" s="11">
        <v>185</v>
      </c>
      <c r="K50" s="11">
        <v>219</v>
      </c>
      <c r="L50" s="11">
        <v>223</v>
      </c>
      <c r="M50" s="11">
        <v>270</v>
      </c>
      <c r="N50" s="11">
        <v>227</v>
      </c>
      <c r="O50" s="11">
        <v>244</v>
      </c>
      <c r="P50" s="11">
        <f t="shared" si="1"/>
        <v>-11</v>
      </c>
      <c r="Q50" s="12">
        <f t="shared" si="14"/>
        <v>-0.04313725490196074</v>
      </c>
    </row>
    <row r="51" spans="1:17" s="2" customFormat="1" ht="11.25">
      <c r="A51" s="13" t="s">
        <v>28</v>
      </c>
      <c r="B51" s="3" t="s">
        <v>50</v>
      </c>
      <c r="C51" s="3">
        <v>330</v>
      </c>
      <c r="D51" s="14">
        <f aca="true" t="shared" si="19" ref="D51:O51">D52+D53</f>
        <v>321</v>
      </c>
      <c r="E51" s="14">
        <f t="shared" si="19"/>
        <v>310</v>
      </c>
      <c r="F51" s="14">
        <f t="shared" si="19"/>
        <v>311</v>
      </c>
      <c r="G51" s="11">
        <f t="shared" si="19"/>
        <v>316</v>
      </c>
      <c r="H51" s="11">
        <f t="shared" si="19"/>
        <v>323</v>
      </c>
      <c r="I51" s="11">
        <f t="shared" si="19"/>
        <v>323</v>
      </c>
      <c r="J51" s="11">
        <f t="shared" si="19"/>
        <v>323</v>
      </c>
      <c r="K51" s="11">
        <f t="shared" si="19"/>
        <v>331</v>
      </c>
      <c r="L51" s="11">
        <f t="shared" si="19"/>
        <v>334</v>
      </c>
      <c r="M51" s="11">
        <f t="shared" si="19"/>
        <v>338</v>
      </c>
      <c r="N51" s="11">
        <f t="shared" si="19"/>
        <v>342</v>
      </c>
      <c r="O51" s="11">
        <f t="shared" si="19"/>
        <v>344</v>
      </c>
      <c r="P51" s="11">
        <f t="shared" si="1"/>
        <v>14</v>
      </c>
      <c r="Q51" s="12">
        <f t="shared" si="14"/>
        <v>0.042424242424242475</v>
      </c>
    </row>
    <row r="52" spans="1:17" s="2" customFormat="1" ht="11.25">
      <c r="A52" s="13"/>
      <c r="B52" s="3" t="s">
        <v>51</v>
      </c>
      <c r="C52" s="3">
        <v>127</v>
      </c>
      <c r="D52" s="15">
        <v>127</v>
      </c>
      <c r="E52" s="15">
        <v>127</v>
      </c>
      <c r="F52" s="15">
        <v>127</v>
      </c>
      <c r="G52" s="11">
        <v>127</v>
      </c>
      <c r="H52" s="11">
        <v>130</v>
      </c>
      <c r="I52" s="11">
        <v>130</v>
      </c>
      <c r="J52" s="11">
        <v>124</v>
      </c>
      <c r="K52" s="11">
        <v>124</v>
      </c>
      <c r="L52" s="11">
        <v>120</v>
      </c>
      <c r="M52" s="11">
        <v>120</v>
      </c>
      <c r="N52" s="11">
        <v>124</v>
      </c>
      <c r="O52" s="11">
        <v>124</v>
      </c>
      <c r="P52" s="11">
        <f t="shared" si="1"/>
        <v>-3</v>
      </c>
      <c r="Q52" s="12">
        <f t="shared" si="14"/>
        <v>-0.023622047244094446</v>
      </c>
    </row>
    <row r="53" spans="1:17" s="2" customFormat="1" ht="11.25">
      <c r="A53" s="13"/>
      <c r="B53" s="3" t="s">
        <v>52</v>
      </c>
      <c r="C53" s="3">
        <v>203</v>
      </c>
      <c r="D53" s="15">
        <v>194</v>
      </c>
      <c r="E53" s="15">
        <v>183</v>
      </c>
      <c r="F53" s="15">
        <v>184</v>
      </c>
      <c r="G53" s="11">
        <v>189</v>
      </c>
      <c r="H53" s="11">
        <v>193</v>
      </c>
      <c r="I53" s="11">
        <v>193</v>
      </c>
      <c r="J53" s="11">
        <v>199</v>
      </c>
      <c r="K53" s="11">
        <v>207</v>
      </c>
      <c r="L53" s="11">
        <v>214</v>
      </c>
      <c r="M53" s="11">
        <f>11-2+133+76</f>
        <v>218</v>
      </c>
      <c r="N53" s="11">
        <f>10-2+132+78</f>
        <v>218</v>
      </c>
      <c r="O53" s="11">
        <v>220</v>
      </c>
      <c r="P53" s="11">
        <f t="shared" si="1"/>
        <v>17</v>
      </c>
      <c r="Q53" s="12">
        <f t="shared" si="14"/>
        <v>0.08374384236453203</v>
      </c>
    </row>
    <row r="54" spans="1:17" s="2" customFormat="1" ht="17.25" customHeight="1">
      <c r="A54" s="3"/>
      <c r="B54" s="18" t="s">
        <v>53</v>
      </c>
      <c r="C54" s="19">
        <f aca="true" t="shared" si="20" ref="C54:O54">C27+C45+C48+C51</f>
        <v>8083</v>
      </c>
      <c r="D54" s="19">
        <f t="shared" si="20"/>
        <v>8969</v>
      </c>
      <c r="E54" s="19">
        <f t="shared" si="20"/>
        <v>8605</v>
      </c>
      <c r="F54" s="19">
        <f t="shared" si="20"/>
        <v>8195</v>
      </c>
      <c r="G54" s="19">
        <f t="shared" si="20"/>
        <v>7877</v>
      </c>
      <c r="H54" s="19">
        <f t="shared" si="20"/>
        <v>7741</v>
      </c>
      <c r="I54" s="19">
        <f t="shared" si="20"/>
        <v>7581</v>
      </c>
      <c r="J54" s="19">
        <f t="shared" si="20"/>
        <v>7505</v>
      </c>
      <c r="K54" s="19">
        <f t="shared" si="20"/>
        <v>7732</v>
      </c>
      <c r="L54" s="19">
        <f t="shared" si="20"/>
        <v>7261</v>
      </c>
      <c r="M54" s="19">
        <f t="shared" si="20"/>
        <v>7715</v>
      </c>
      <c r="N54" s="19">
        <f t="shared" si="20"/>
        <v>7543</v>
      </c>
      <c r="O54" s="19">
        <f t="shared" si="20"/>
        <v>7453</v>
      </c>
      <c r="P54" s="19">
        <f t="shared" si="1"/>
        <v>-630</v>
      </c>
      <c r="Q54" s="22">
        <f t="shared" si="14"/>
        <v>-0.07794135840653227</v>
      </c>
    </row>
    <row r="55" spans="12:16" s="2" customFormat="1" ht="11.25">
      <c r="L55" s="24"/>
      <c r="M55" s="25"/>
      <c r="N55" s="25"/>
      <c r="O55" s="25"/>
      <c r="P55" s="26"/>
    </row>
    <row r="56" spans="1:16" s="2" customFormat="1" ht="11.25">
      <c r="A56" s="2" t="s">
        <v>63</v>
      </c>
      <c r="L56" s="25"/>
      <c r="M56" s="25"/>
      <c r="N56" s="25"/>
      <c r="O56" s="25"/>
      <c r="P56" s="26"/>
    </row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</sheetData>
  <sheetProtection password="CD66" sheet="1" objects="1" scenarios="1"/>
  <mergeCells count="1">
    <mergeCell ref="P7:Q7"/>
  </mergeCells>
  <printOptions/>
  <pageMargins left="0.3937007874015748" right="0.31496062992125984" top="0.7874015748031497" bottom="0.7874015748031497" header="0" footer="0"/>
  <pageSetup horizontalDpi="300" verticalDpi="300" orientation="landscape" r:id="rId3"/>
  <legacyDrawing r:id="rId2"/>
  <oleObjects>
    <oleObject progId="MSPhotoEd.3" shapeId="4847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2002-04-11T15:32:08Z</cp:lastPrinted>
  <dcterms:created xsi:type="dcterms:W3CDTF">2002-03-11T14:17:56Z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