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 Dic 98 y 1999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<sst xmlns="http://schemas.openxmlformats.org/spreadsheetml/2006/main" count="77" uniqueCount="64">
  <si>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DICIEMBRE DE 1998 Y ENERO - DICIEMBRE DE 1999</t>
  </si>
  <si>
    <t>Cuentas</t>
  </si>
  <si>
    <t>Variación Dic. 99/Dic. 98</t>
  </si>
  <si>
    <t xml:space="preserve"> </t>
  </si>
  <si>
    <t>Diciembre</t>
  </si>
  <si>
    <t>Enero</t>
  </si>
  <si>
    <t>Febrero</t>
  </si>
  <si>
    <t>Marzo</t>
  </si>
  <si>
    <t>Abril</t>
  </si>
  <si>
    <t xml:space="preserve">Junio </t>
  </si>
  <si>
    <t>Julio</t>
  </si>
  <si>
    <t>Agosto</t>
  </si>
  <si>
    <t>Octubre</t>
  </si>
  <si>
    <t>Nov.</t>
  </si>
  <si>
    <t>Absoluta</t>
  </si>
  <si>
    <t>Porcentual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</si>
  <si>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</si>
  <si>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</si>
  <si>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</si>
  <si>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</si>
  <si>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</si>
  <si>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</si>
  <si>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</si>
  <si>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</si>
  <si>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</si>
  <si>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</si>
  <si>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</si>
  <si>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</si>
  <si>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</si>
  <si>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</si>
  <si>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</si>
  <si>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</si>
  <si>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</si>
  <si>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</si>
  <si>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</si>
  <si>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</si>
  <si>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</si>
  <si>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</si>
  <si>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</si>
  <si>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</si>
  <si>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</si>
  <si>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</si>
  <si>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</si>
  <si>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</si>
  <si>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</si>
  <si>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</si>
  <si>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</si>
  <si>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</si>
  <si>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</si>
  <si>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</si>
  <si>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</si>
  <si>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</si>
  <si>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</si>
  <si>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</si>
  <si>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</t>
  </si>
  <si>
    <t>PASIVO Y PATRIMONIO, TOTAL</t>
  </si>
  <si>
    <t>(En millones de Balboas)</t>
  </si>
  <si>
    <t>Mayo</t>
  </si>
  <si>
    <t>Sept.</t>
  </si>
  <si>
    <t>Dic. (P)</t>
  </si>
  <si>
    <t xml:space="preserve">           Oficiales</t>
  </si>
  <si>
    <t xml:space="preserve">      Externos</t>
  </si>
  <si>
    <t>FUENTE:  Entidades Bancarias con Licencia General</t>
  </si>
  <si>
    <t xml:space="preserve">BALANCE DE SITUACION DE LA BANCA EXTRANJERA </t>
  </si>
</sst>
</file>

<file path=xl/styles.xml><?xml version="1.0" encoding="utf-8"?>
<styleSheet xmlns="http://schemas.openxmlformats.org/spreadsheetml/2006/main">
  <numFmts count="2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  <numFmt numFmtId="172" formatCode="#,##0.000"/>
    <numFmt numFmtId="173" formatCode="#,##0.0_);[Red]\(#,##0.0\)"/>
    <numFmt numFmtId="174" formatCode="_(* #,##0_);_(* \(#,##0\);_(* &quot;-&quot;??_);_(@_)"/>
    <numFmt numFmtId="175" formatCode="0.0%"/>
    <numFmt numFmtId="176" formatCode="#,##0.000_);[Red]\(#,##0.000\)"/>
    <numFmt numFmtId="177" formatCode="#0"/>
    <numFmt numFmtId="178" formatCode="#,###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175" fontId="6" fillId="0" borderId="2" xfId="19" applyNumberFormat="1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175" fontId="5" fillId="0" borderId="2" xfId="19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H5" sqref="H5"/>
    </sheetView>
  </sheetViews>
  <sheetFormatPr defaultColWidth="11.421875" defaultRowHeight="12.75"/>
  <cols>
    <col min="1" max="1" width="4.8515625" style="1" customWidth="1"/>
    <col min="2" max="2" width="25.140625" style="1" bestFit="1" customWidth="1"/>
    <col min="3" max="3" width="7.7109375" style="1" bestFit="1" customWidth="1"/>
    <col min="4" max="11" width="6.00390625" style="1" bestFit="1" customWidth="1"/>
    <col min="12" max="12" width="7.7109375" style="1" bestFit="1" customWidth="1"/>
    <col min="13" max="14" width="6.00390625" style="1" bestFit="1" customWidth="1"/>
    <col min="15" max="15" width="8.57421875" style="1" customWidth="1"/>
    <col min="16" max="16" width="8.8515625" style="1" customWidth="1"/>
    <col min="17" max="17" width="9.28125" style="1" customWidth="1"/>
    <col min="18" max="16384" width="9.140625" style="1" customWidth="1"/>
  </cols>
  <sheetData>
    <row r="1" spans="2:17" s="2" customFormat="1" ht="11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7" s="2" customFormat="1" ht="11.25">
      <c r="B2" s="26"/>
      <c r="C2" s="26"/>
      <c r="D2" s="26"/>
      <c r="E2" s="26"/>
      <c r="F2" s="26"/>
      <c r="H2" s="26"/>
      <c r="I2" s="25" t="s">
        <v>63</v>
      </c>
      <c r="J2" s="26"/>
      <c r="K2" s="26"/>
      <c r="L2" s="26"/>
      <c r="M2" s="26"/>
      <c r="N2" s="26"/>
      <c r="O2" s="26"/>
      <c r="P2" s="26"/>
      <c r="Q2" s="26"/>
    </row>
    <row r="3" spans="1:17" s="2" customFormat="1" ht="11.25">
      <c r="A3" s="26"/>
      <c r="B3" s="26"/>
      <c r="C3" s="26"/>
      <c r="D3" s="26"/>
      <c r="E3" s="26"/>
      <c r="F3" s="26"/>
      <c r="G3" s="26"/>
      <c r="H3" s="26"/>
      <c r="I3" s="26" t="s">
        <v>0</v>
      </c>
      <c r="J3" s="26"/>
      <c r="K3" s="26"/>
      <c r="L3" s="26"/>
      <c r="M3" s="26"/>
      <c r="N3" s="26"/>
      <c r="O3" s="26"/>
      <c r="P3" s="26"/>
      <c r="Q3" s="26"/>
    </row>
    <row r="4" spans="1:17" s="2" customFormat="1" ht="11.25">
      <c r="A4" s="26"/>
      <c r="B4" s="26"/>
      <c r="C4" s="26"/>
      <c r="D4" s="26"/>
      <c r="E4" s="26"/>
      <c r="F4" s="26"/>
      <c r="G4" s="26"/>
      <c r="H4" s="26"/>
      <c r="I4" s="27" t="s">
        <v>56</v>
      </c>
      <c r="J4" s="26"/>
      <c r="K4" s="26"/>
      <c r="L4" s="26"/>
      <c r="M4" s="26"/>
      <c r="N4" s="26"/>
      <c r="O4" s="26"/>
      <c r="P4" s="26"/>
      <c r="Q4" s="26"/>
    </row>
    <row r="5" spans="1:17" s="2" customFormat="1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s="2" customFormat="1" ht="11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2:17" s="2" customFormat="1" ht="14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2" customFormat="1" ht="15" customHeight="1">
      <c r="A8" s="3"/>
      <c r="B8" s="4" t="s">
        <v>1</v>
      </c>
      <c r="C8" s="5">
        <v>1998</v>
      </c>
      <c r="D8" s="5">
        <v>1999</v>
      </c>
      <c r="E8" s="5">
        <v>1999</v>
      </c>
      <c r="F8" s="5">
        <v>1999</v>
      </c>
      <c r="G8" s="5">
        <v>1999</v>
      </c>
      <c r="H8" s="6">
        <v>1999</v>
      </c>
      <c r="I8" s="7">
        <v>1999</v>
      </c>
      <c r="J8" s="7">
        <v>1999</v>
      </c>
      <c r="K8" s="7">
        <v>1999</v>
      </c>
      <c r="L8" s="7">
        <v>1999</v>
      </c>
      <c r="M8" s="7">
        <v>1999</v>
      </c>
      <c r="N8" s="7">
        <v>1999</v>
      </c>
      <c r="O8" s="7">
        <v>1999</v>
      </c>
      <c r="P8" s="28" t="s">
        <v>2</v>
      </c>
      <c r="Q8" s="29"/>
    </row>
    <row r="9" spans="1:17" s="2" customFormat="1" ht="14.25" customHeight="1">
      <c r="A9" s="8"/>
      <c r="B9" s="8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57</v>
      </c>
      <c r="I9" s="5" t="s">
        <v>9</v>
      </c>
      <c r="J9" s="5" t="s">
        <v>10</v>
      </c>
      <c r="K9" s="5" t="s">
        <v>11</v>
      </c>
      <c r="L9" s="5" t="s">
        <v>58</v>
      </c>
      <c r="M9" s="5" t="s">
        <v>12</v>
      </c>
      <c r="N9" s="5" t="s">
        <v>13</v>
      </c>
      <c r="O9" s="5" t="s">
        <v>59</v>
      </c>
      <c r="P9" s="9" t="s">
        <v>14</v>
      </c>
      <c r="Q9" s="9" t="s">
        <v>15</v>
      </c>
    </row>
    <row r="10" spans="1:17" s="2" customFormat="1" ht="11.25">
      <c r="A10" s="10" t="s">
        <v>16</v>
      </c>
      <c r="B10" s="11" t="s">
        <v>17</v>
      </c>
      <c r="C10" s="12">
        <f aca="true" t="shared" si="0" ref="C10:O10">C11+C14+C17</f>
        <v>2807</v>
      </c>
      <c r="D10" s="12">
        <f t="shared" si="0"/>
        <v>2717</v>
      </c>
      <c r="E10" s="12">
        <f t="shared" si="0"/>
        <v>2746</v>
      </c>
      <c r="F10" s="12">
        <f t="shared" si="0"/>
        <v>2798</v>
      </c>
      <c r="G10" s="13">
        <f t="shared" si="0"/>
        <v>2702</v>
      </c>
      <c r="H10" s="13">
        <f t="shared" si="0"/>
        <v>2782</v>
      </c>
      <c r="I10" s="13">
        <f t="shared" si="0"/>
        <v>2577</v>
      </c>
      <c r="J10" s="13">
        <f t="shared" si="0"/>
        <v>2586</v>
      </c>
      <c r="K10" s="13">
        <f t="shared" si="0"/>
        <v>2492</v>
      </c>
      <c r="L10" s="13">
        <f t="shared" si="0"/>
        <v>2717</v>
      </c>
      <c r="M10" s="13">
        <f t="shared" si="0"/>
        <v>2565</v>
      </c>
      <c r="N10" s="13">
        <f t="shared" si="0"/>
        <v>2449</v>
      </c>
      <c r="O10" s="13">
        <f t="shared" si="0"/>
        <v>2739</v>
      </c>
      <c r="P10" s="12">
        <f aca="true" t="shared" si="1" ref="P10:P55">O10-C10</f>
        <v>-68</v>
      </c>
      <c r="Q10" s="14">
        <f aca="true" t="shared" si="2" ref="Q10:Q29">O10/C10-1</f>
        <v>-0.024225151407196277</v>
      </c>
    </row>
    <row r="11" spans="1:17" s="2" customFormat="1" ht="11.25">
      <c r="A11" s="10"/>
      <c r="B11" s="11" t="s">
        <v>18</v>
      </c>
      <c r="C11" s="12">
        <f aca="true" t="shared" si="3" ref="C11:O11">C12+C13</f>
        <v>442</v>
      </c>
      <c r="D11" s="12">
        <f t="shared" si="3"/>
        <v>387</v>
      </c>
      <c r="E11" s="12">
        <f t="shared" si="3"/>
        <v>405</v>
      </c>
      <c r="F11" s="12">
        <f t="shared" si="3"/>
        <v>471</v>
      </c>
      <c r="G11" s="13">
        <f t="shared" si="3"/>
        <v>402</v>
      </c>
      <c r="H11" s="13">
        <f t="shared" si="3"/>
        <v>422</v>
      </c>
      <c r="I11" s="13">
        <f t="shared" si="3"/>
        <v>458</v>
      </c>
      <c r="J11" s="13">
        <f t="shared" si="3"/>
        <v>448</v>
      </c>
      <c r="K11" s="13">
        <f t="shared" si="3"/>
        <v>479</v>
      </c>
      <c r="L11" s="13">
        <f t="shared" si="3"/>
        <v>537</v>
      </c>
      <c r="M11" s="13">
        <f t="shared" si="3"/>
        <v>479</v>
      </c>
      <c r="N11" s="13">
        <f t="shared" si="3"/>
        <v>430</v>
      </c>
      <c r="O11" s="13">
        <f t="shared" si="3"/>
        <v>490</v>
      </c>
      <c r="P11" s="12">
        <f t="shared" si="1"/>
        <v>48</v>
      </c>
      <c r="Q11" s="14">
        <f t="shared" si="2"/>
        <v>0.10859728506787336</v>
      </c>
    </row>
    <row r="12" spans="1:17" s="2" customFormat="1" ht="11.25">
      <c r="A12" s="10"/>
      <c r="B12" s="11" t="s">
        <v>19</v>
      </c>
      <c r="C12" s="12">
        <v>80</v>
      </c>
      <c r="D12" s="12">
        <v>82</v>
      </c>
      <c r="E12" s="12">
        <v>75</v>
      </c>
      <c r="F12" s="12">
        <v>78</v>
      </c>
      <c r="G12" s="12">
        <v>72</v>
      </c>
      <c r="H12" s="12">
        <v>82</v>
      </c>
      <c r="I12" s="12">
        <v>86</v>
      </c>
      <c r="J12" s="12">
        <v>75</v>
      </c>
      <c r="K12" s="12">
        <v>71</v>
      </c>
      <c r="L12" s="12">
        <v>77</v>
      </c>
      <c r="M12" s="12">
        <v>78</v>
      </c>
      <c r="N12" s="12">
        <v>78</v>
      </c>
      <c r="O12" s="12">
        <v>81</v>
      </c>
      <c r="P12" s="12">
        <f t="shared" si="1"/>
        <v>1</v>
      </c>
      <c r="Q12" s="14">
        <f t="shared" si="2"/>
        <v>0.012499999999999956</v>
      </c>
    </row>
    <row r="13" spans="1:17" s="2" customFormat="1" ht="11.25">
      <c r="A13" s="10"/>
      <c r="B13" s="11" t="s">
        <v>20</v>
      </c>
      <c r="C13" s="12">
        <v>362</v>
      </c>
      <c r="D13" s="12">
        <v>305</v>
      </c>
      <c r="E13" s="12">
        <v>330</v>
      </c>
      <c r="F13" s="12">
        <v>393</v>
      </c>
      <c r="G13" s="12">
        <v>330</v>
      </c>
      <c r="H13" s="12">
        <v>340</v>
      </c>
      <c r="I13" s="12">
        <v>372</v>
      </c>
      <c r="J13" s="12">
        <v>373</v>
      </c>
      <c r="K13" s="12">
        <v>408</v>
      </c>
      <c r="L13" s="12">
        <v>460</v>
      </c>
      <c r="M13" s="12">
        <v>401</v>
      </c>
      <c r="N13" s="12">
        <v>352</v>
      </c>
      <c r="O13" s="12">
        <v>409</v>
      </c>
      <c r="P13" s="12">
        <f t="shared" si="1"/>
        <v>47</v>
      </c>
      <c r="Q13" s="14">
        <f t="shared" si="2"/>
        <v>0.12983425414364635</v>
      </c>
    </row>
    <row r="14" spans="1:17" s="2" customFormat="1" ht="11.25">
      <c r="A14" s="10"/>
      <c r="B14" s="11" t="s">
        <v>21</v>
      </c>
      <c r="C14" s="12">
        <f>C15+C16</f>
        <v>2217</v>
      </c>
      <c r="D14" s="12">
        <f>D15+D16</f>
        <v>2212</v>
      </c>
      <c r="E14" s="12">
        <f>E15+E16</f>
        <v>2240</v>
      </c>
      <c r="F14" s="12">
        <f>F15+F16</f>
        <v>2220</v>
      </c>
      <c r="G14" s="13">
        <v>2193</v>
      </c>
      <c r="H14" s="13">
        <v>2224</v>
      </c>
      <c r="I14" s="13">
        <f aca="true" t="shared" si="4" ref="I14:O14">I15+I16</f>
        <v>2001</v>
      </c>
      <c r="J14" s="13">
        <f t="shared" si="4"/>
        <v>2023</v>
      </c>
      <c r="K14" s="13">
        <f t="shared" si="4"/>
        <v>1901</v>
      </c>
      <c r="L14" s="13">
        <f t="shared" si="4"/>
        <v>2071</v>
      </c>
      <c r="M14" s="13">
        <f t="shared" si="4"/>
        <v>1982</v>
      </c>
      <c r="N14" s="13">
        <f t="shared" si="4"/>
        <v>1872</v>
      </c>
      <c r="O14" s="13">
        <f t="shared" si="4"/>
        <v>2066</v>
      </c>
      <c r="P14" s="12">
        <f t="shared" si="1"/>
        <v>-151</v>
      </c>
      <c r="Q14" s="14">
        <f t="shared" si="2"/>
        <v>-0.06811005863779884</v>
      </c>
    </row>
    <row r="15" spans="1:17" s="2" customFormat="1" ht="11.25">
      <c r="A15" s="10"/>
      <c r="B15" s="11" t="s">
        <v>19</v>
      </c>
      <c r="C15" s="12">
        <v>128</v>
      </c>
      <c r="D15" s="12">
        <v>134</v>
      </c>
      <c r="E15" s="12">
        <v>128</v>
      </c>
      <c r="F15" s="12">
        <v>146</v>
      </c>
      <c r="G15" s="12">
        <v>263</v>
      </c>
      <c r="H15" s="12">
        <v>191</v>
      </c>
      <c r="I15" s="12">
        <v>111</v>
      </c>
      <c r="J15" s="12">
        <v>125</v>
      </c>
      <c r="K15" s="12">
        <v>91</v>
      </c>
      <c r="L15" s="12">
        <v>113</v>
      </c>
      <c r="M15" s="12">
        <v>88</v>
      </c>
      <c r="N15" s="12">
        <v>150</v>
      </c>
      <c r="O15" s="12">
        <v>148</v>
      </c>
      <c r="P15" s="12">
        <f t="shared" si="1"/>
        <v>20</v>
      </c>
      <c r="Q15" s="14">
        <f t="shared" si="2"/>
        <v>0.15625</v>
      </c>
    </row>
    <row r="16" spans="1:17" s="2" customFormat="1" ht="11.25">
      <c r="A16" s="10"/>
      <c r="B16" s="11" t="s">
        <v>20</v>
      </c>
      <c r="C16" s="12">
        <v>2089</v>
      </c>
      <c r="D16" s="12">
        <v>2078</v>
      </c>
      <c r="E16" s="12">
        <v>2112</v>
      </c>
      <c r="F16" s="12">
        <v>2074</v>
      </c>
      <c r="G16" s="12">
        <v>1929</v>
      </c>
      <c r="H16" s="12">
        <v>2033</v>
      </c>
      <c r="I16" s="12">
        <v>1890</v>
      </c>
      <c r="J16" s="12">
        <v>1898</v>
      </c>
      <c r="K16" s="12">
        <v>1810</v>
      </c>
      <c r="L16" s="12">
        <v>1958</v>
      </c>
      <c r="M16" s="12">
        <v>1894</v>
      </c>
      <c r="N16" s="12">
        <v>1722</v>
      </c>
      <c r="O16" s="12">
        <v>1918</v>
      </c>
      <c r="P16" s="12">
        <f t="shared" si="1"/>
        <v>-171</v>
      </c>
      <c r="Q16" s="14">
        <f t="shared" si="2"/>
        <v>-0.0818573480134035</v>
      </c>
    </row>
    <row r="17" spans="1:17" s="2" customFormat="1" ht="11.25">
      <c r="A17" s="10"/>
      <c r="B17" s="15" t="s">
        <v>22</v>
      </c>
      <c r="C17" s="12">
        <v>148</v>
      </c>
      <c r="D17" s="12">
        <v>118</v>
      </c>
      <c r="E17" s="12">
        <v>101</v>
      </c>
      <c r="F17" s="12">
        <v>107</v>
      </c>
      <c r="G17" s="12">
        <v>107</v>
      </c>
      <c r="H17" s="12">
        <v>136</v>
      </c>
      <c r="I17" s="12">
        <v>118</v>
      </c>
      <c r="J17" s="12">
        <v>115</v>
      </c>
      <c r="K17" s="12">
        <v>112</v>
      </c>
      <c r="L17" s="12">
        <v>109</v>
      </c>
      <c r="M17" s="12">
        <v>104</v>
      </c>
      <c r="N17" s="12">
        <v>147</v>
      </c>
      <c r="O17" s="12">
        <v>183</v>
      </c>
      <c r="P17" s="12">
        <f t="shared" si="1"/>
        <v>35</v>
      </c>
      <c r="Q17" s="14">
        <f t="shared" si="2"/>
        <v>0.2364864864864864</v>
      </c>
    </row>
    <row r="18" spans="1:17" s="2" customFormat="1" ht="11.25">
      <c r="A18" s="10" t="s">
        <v>23</v>
      </c>
      <c r="B18" s="11" t="s">
        <v>24</v>
      </c>
      <c r="C18" s="12">
        <f aca="true" t="shared" si="5" ref="C18:O18">C19+C20</f>
        <v>11329</v>
      </c>
      <c r="D18" s="12">
        <f t="shared" si="5"/>
        <v>11172</v>
      </c>
      <c r="E18" s="12">
        <f t="shared" si="5"/>
        <v>11165</v>
      </c>
      <c r="F18" s="12">
        <f t="shared" si="5"/>
        <v>11301</v>
      </c>
      <c r="G18" s="13">
        <f t="shared" si="5"/>
        <v>11254</v>
      </c>
      <c r="H18" s="13">
        <f t="shared" si="5"/>
        <v>11396</v>
      </c>
      <c r="I18" s="13">
        <f t="shared" si="5"/>
        <v>11152</v>
      </c>
      <c r="J18" s="13">
        <f t="shared" si="5"/>
        <v>10994</v>
      </c>
      <c r="K18" s="13">
        <f t="shared" si="5"/>
        <v>11056</v>
      </c>
      <c r="L18" s="13">
        <f t="shared" si="5"/>
        <v>10871</v>
      </c>
      <c r="M18" s="13">
        <f t="shared" si="5"/>
        <v>10850</v>
      </c>
      <c r="N18" s="13">
        <f t="shared" si="5"/>
        <v>10448</v>
      </c>
      <c r="O18" s="13">
        <f t="shared" si="5"/>
        <v>10745</v>
      </c>
      <c r="P18" s="12">
        <f t="shared" si="1"/>
        <v>-584</v>
      </c>
      <c r="Q18" s="14">
        <f t="shared" si="2"/>
        <v>-0.05154912172301174</v>
      </c>
    </row>
    <row r="19" spans="1:17" s="2" customFormat="1" ht="11.25">
      <c r="A19" s="10"/>
      <c r="B19" s="11" t="s">
        <v>25</v>
      </c>
      <c r="C19" s="12">
        <v>3435</v>
      </c>
      <c r="D19" s="12">
        <v>3438</v>
      </c>
      <c r="E19" s="12">
        <v>3508</v>
      </c>
      <c r="F19" s="12">
        <f>3204+343</f>
        <v>3547</v>
      </c>
      <c r="G19" s="12">
        <v>3639</v>
      </c>
      <c r="H19" s="12">
        <v>3780</v>
      </c>
      <c r="I19" s="12">
        <v>3754</v>
      </c>
      <c r="J19" s="12">
        <v>3803</v>
      </c>
      <c r="K19" s="12">
        <v>3880</v>
      </c>
      <c r="L19" s="12">
        <v>3845</v>
      </c>
      <c r="M19" s="12">
        <v>3977</v>
      </c>
      <c r="N19" s="12">
        <v>3764</v>
      </c>
      <c r="O19" s="12">
        <v>3814</v>
      </c>
      <c r="P19" s="12">
        <f t="shared" si="1"/>
        <v>379</v>
      </c>
      <c r="Q19" s="14">
        <f t="shared" si="2"/>
        <v>0.11033478893740911</v>
      </c>
    </row>
    <row r="20" spans="1:17" s="2" customFormat="1" ht="11.25">
      <c r="A20" s="10"/>
      <c r="B20" s="11" t="s">
        <v>26</v>
      </c>
      <c r="C20" s="12">
        <v>7894</v>
      </c>
      <c r="D20" s="12">
        <v>7734</v>
      </c>
      <c r="E20" s="12">
        <v>7657</v>
      </c>
      <c r="F20" s="12">
        <f>8097-343</f>
        <v>7754</v>
      </c>
      <c r="G20" s="12">
        <v>7615</v>
      </c>
      <c r="H20" s="12">
        <v>7616</v>
      </c>
      <c r="I20" s="12">
        <v>7398</v>
      </c>
      <c r="J20" s="12">
        <v>7191</v>
      </c>
      <c r="K20" s="12">
        <v>7176</v>
      </c>
      <c r="L20" s="12">
        <v>7026</v>
      </c>
      <c r="M20" s="12">
        <v>6873</v>
      </c>
      <c r="N20" s="12">
        <v>6684</v>
      </c>
      <c r="O20" s="12">
        <v>6931</v>
      </c>
      <c r="P20" s="12">
        <f t="shared" si="1"/>
        <v>-963</v>
      </c>
      <c r="Q20" s="14">
        <f t="shared" si="2"/>
        <v>-0.12199138586268055</v>
      </c>
    </row>
    <row r="21" spans="1:17" s="2" customFormat="1" ht="11.25">
      <c r="A21" s="10" t="s">
        <v>27</v>
      </c>
      <c r="B21" s="11" t="s">
        <v>28</v>
      </c>
      <c r="C21" s="12">
        <f aca="true" t="shared" si="6" ref="C21:O21">C22+C23</f>
        <v>791</v>
      </c>
      <c r="D21" s="12">
        <f t="shared" si="6"/>
        <v>828</v>
      </c>
      <c r="E21" s="12">
        <f t="shared" si="6"/>
        <v>835</v>
      </c>
      <c r="F21" s="12">
        <f t="shared" si="6"/>
        <v>835</v>
      </c>
      <c r="G21" s="13">
        <f t="shared" si="6"/>
        <v>823</v>
      </c>
      <c r="H21" s="13">
        <f t="shared" si="6"/>
        <v>809</v>
      </c>
      <c r="I21" s="13">
        <f t="shared" si="6"/>
        <v>846</v>
      </c>
      <c r="J21" s="13">
        <f t="shared" si="6"/>
        <v>876</v>
      </c>
      <c r="K21" s="13">
        <f t="shared" si="6"/>
        <v>934</v>
      </c>
      <c r="L21" s="13">
        <f t="shared" si="6"/>
        <v>827</v>
      </c>
      <c r="M21" s="13">
        <f t="shared" si="6"/>
        <v>848</v>
      </c>
      <c r="N21" s="13">
        <f t="shared" si="6"/>
        <v>849</v>
      </c>
      <c r="O21" s="13">
        <f t="shared" si="6"/>
        <v>843</v>
      </c>
      <c r="P21" s="12">
        <f t="shared" si="1"/>
        <v>52</v>
      </c>
      <c r="Q21" s="14">
        <f t="shared" si="2"/>
        <v>0.06573957016434884</v>
      </c>
    </row>
    <row r="22" spans="1:17" s="2" customFormat="1" ht="11.25">
      <c r="A22" s="10"/>
      <c r="B22" s="11" t="s">
        <v>29</v>
      </c>
      <c r="C22" s="12">
        <v>91</v>
      </c>
      <c r="D22" s="12">
        <v>97</v>
      </c>
      <c r="E22" s="12">
        <v>121</v>
      </c>
      <c r="F22" s="12">
        <v>164</v>
      </c>
      <c r="G22" s="12">
        <v>161</v>
      </c>
      <c r="H22" s="12">
        <v>160</v>
      </c>
      <c r="I22" s="12">
        <v>222</v>
      </c>
      <c r="J22" s="12">
        <v>219</v>
      </c>
      <c r="K22" s="12">
        <v>241</v>
      </c>
      <c r="L22" s="12">
        <v>165</v>
      </c>
      <c r="M22" s="12">
        <v>191</v>
      </c>
      <c r="N22" s="12">
        <v>189</v>
      </c>
      <c r="O22" s="12">
        <v>178</v>
      </c>
      <c r="P22" s="12">
        <f t="shared" si="1"/>
        <v>87</v>
      </c>
      <c r="Q22" s="14">
        <f t="shared" si="2"/>
        <v>0.956043956043956</v>
      </c>
    </row>
    <row r="23" spans="1:17" s="2" customFormat="1" ht="11.25">
      <c r="A23" s="10"/>
      <c r="B23" s="11" t="s">
        <v>30</v>
      </c>
      <c r="C23" s="12">
        <v>700</v>
      </c>
      <c r="D23" s="12">
        <v>731</v>
      </c>
      <c r="E23" s="12">
        <v>714</v>
      </c>
      <c r="F23" s="12">
        <v>671</v>
      </c>
      <c r="G23" s="12">
        <v>662</v>
      </c>
      <c r="H23" s="12">
        <v>649</v>
      </c>
      <c r="I23" s="12">
        <v>624</v>
      </c>
      <c r="J23" s="12">
        <v>657</v>
      </c>
      <c r="K23" s="12">
        <v>693</v>
      </c>
      <c r="L23" s="12">
        <v>662</v>
      </c>
      <c r="M23" s="12">
        <v>657</v>
      </c>
      <c r="N23" s="12">
        <v>660</v>
      </c>
      <c r="O23" s="12">
        <v>665</v>
      </c>
      <c r="P23" s="12">
        <f t="shared" si="1"/>
        <v>-35</v>
      </c>
      <c r="Q23" s="14">
        <f t="shared" si="2"/>
        <v>-0.050000000000000044</v>
      </c>
    </row>
    <row r="24" spans="1:17" s="2" customFormat="1" ht="11.25">
      <c r="A24" s="10" t="s">
        <v>31</v>
      </c>
      <c r="B24" s="11" t="s">
        <v>32</v>
      </c>
      <c r="C24" s="12">
        <f aca="true" t="shared" si="7" ref="C24:O24">C25+C26</f>
        <v>779</v>
      </c>
      <c r="D24" s="12">
        <f t="shared" si="7"/>
        <v>805</v>
      </c>
      <c r="E24" s="12">
        <f t="shared" si="7"/>
        <v>767</v>
      </c>
      <c r="F24" s="12">
        <f t="shared" si="7"/>
        <v>792</v>
      </c>
      <c r="G24" s="13">
        <f t="shared" si="7"/>
        <v>770</v>
      </c>
      <c r="H24" s="13">
        <f t="shared" si="7"/>
        <v>759</v>
      </c>
      <c r="I24" s="13">
        <f t="shared" si="7"/>
        <v>845</v>
      </c>
      <c r="J24" s="13">
        <f t="shared" si="7"/>
        <v>869</v>
      </c>
      <c r="K24" s="13">
        <f t="shared" si="7"/>
        <v>888</v>
      </c>
      <c r="L24" s="13">
        <f t="shared" si="7"/>
        <v>676</v>
      </c>
      <c r="M24" s="13">
        <f t="shared" si="7"/>
        <v>675</v>
      </c>
      <c r="N24" s="13">
        <f t="shared" si="7"/>
        <v>677</v>
      </c>
      <c r="O24" s="13">
        <f t="shared" si="7"/>
        <v>626</v>
      </c>
      <c r="P24" s="12">
        <f t="shared" si="1"/>
        <v>-153</v>
      </c>
      <c r="Q24" s="14">
        <f t="shared" si="2"/>
        <v>-0.19640564826700901</v>
      </c>
    </row>
    <row r="25" spans="1:17" s="2" customFormat="1" ht="11.25">
      <c r="A25" s="10"/>
      <c r="B25" s="11" t="s">
        <v>33</v>
      </c>
      <c r="C25" s="12">
        <v>296</v>
      </c>
      <c r="D25" s="12">
        <v>288</v>
      </c>
      <c r="E25" s="12">
        <v>288</v>
      </c>
      <c r="F25" s="12">
        <v>287</v>
      </c>
      <c r="G25" s="12">
        <v>283</v>
      </c>
      <c r="H25" s="12">
        <v>284</v>
      </c>
      <c r="I25" s="12">
        <v>327</v>
      </c>
      <c r="J25" s="12">
        <v>304</v>
      </c>
      <c r="K25" s="12">
        <v>355</v>
      </c>
      <c r="L25" s="12">
        <v>293</v>
      </c>
      <c r="M25" s="12">
        <v>312</v>
      </c>
      <c r="N25" s="12">
        <v>307</v>
      </c>
      <c r="O25" s="12">
        <v>290</v>
      </c>
      <c r="P25" s="12">
        <f t="shared" si="1"/>
        <v>-6</v>
      </c>
      <c r="Q25" s="14">
        <f t="shared" si="2"/>
        <v>-0.020270270270270285</v>
      </c>
    </row>
    <row r="26" spans="1:17" s="2" customFormat="1" ht="11.25">
      <c r="A26" s="10"/>
      <c r="B26" s="15" t="s">
        <v>61</v>
      </c>
      <c r="C26" s="12">
        <v>483</v>
      </c>
      <c r="D26" s="12">
        <v>517</v>
      </c>
      <c r="E26" s="12">
        <v>479</v>
      </c>
      <c r="F26" s="12">
        <v>505</v>
      </c>
      <c r="G26" s="12">
        <v>487</v>
      </c>
      <c r="H26" s="12">
        <v>475</v>
      </c>
      <c r="I26" s="12">
        <v>518</v>
      </c>
      <c r="J26" s="12">
        <v>565</v>
      </c>
      <c r="K26" s="12">
        <v>533</v>
      </c>
      <c r="L26" s="12">
        <v>383</v>
      </c>
      <c r="M26" s="12">
        <v>363</v>
      </c>
      <c r="N26" s="12">
        <v>370</v>
      </c>
      <c r="O26" s="12">
        <v>336</v>
      </c>
      <c r="P26" s="12">
        <f t="shared" si="1"/>
        <v>-147</v>
      </c>
      <c r="Q26" s="14">
        <f t="shared" si="2"/>
        <v>-0.30434782608695654</v>
      </c>
    </row>
    <row r="27" spans="1:17" s="2" customFormat="1" ht="18.75" customHeight="1">
      <c r="A27" s="10"/>
      <c r="B27" s="16" t="s">
        <v>34</v>
      </c>
      <c r="C27" s="17">
        <f aca="true" t="shared" si="8" ref="C27:O27">C10+C18+C21+C24</f>
        <v>15706</v>
      </c>
      <c r="D27" s="17">
        <f t="shared" si="8"/>
        <v>15522</v>
      </c>
      <c r="E27" s="17">
        <f t="shared" si="8"/>
        <v>15513</v>
      </c>
      <c r="F27" s="17">
        <f t="shared" si="8"/>
        <v>15726</v>
      </c>
      <c r="G27" s="18">
        <f t="shared" si="8"/>
        <v>15549</v>
      </c>
      <c r="H27" s="18">
        <f t="shared" si="8"/>
        <v>15746</v>
      </c>
      <c r="I27" s="18">
        <f t="shared" si="8"/>
        <v>15420</v>
      </c>
      <c r="J27" s="18">
        <f t="shared" si="8"/>
        <v>15325</v>
      </c>
      <c r="K27" s="18">
        <f t="shared" si="8"/>
        <v>15370</v>
      </c>
      <c r="L27" s="18">
        <f t="shared" si="8"/>
        <v>15091</v>
      </c>
      <c r="M27" s="18">
        <f t="shared" si="8"/>
        <v>14938</v>
      </c>
      <c r="N27" s="18">
        <f t="shared" si="8"/>
        <v>14423</v>
      </c>
      <c r="O27" s="18">
        <f t="shared" si="8"/>
        <v>14953</v>
      </c>
      <c r="P27" s="17">
        <f t="shared" si="1"/>
        <v>-753</v>
      </c>
      <c r="Q27" s="19">
        <f t="shared" si="2"/>
        <v>-0.04794346109766967</v>
      </c>
    </row>
    <row r="28" spans="1:17" s="2" customFormat="1" ht="15.75" customHeight="1">
      <c r="A28" s="10" t="s">
        <v>16</v>
      </c>
      <c r="B28" s="11" t="s">
        <v>35</v>
      </c>
      <c r="C28" s="12">
        <f aca="true" t="shared" si="9" ref="C28:O28">C29+C38</f>
        <v>10013</v>
      </c>
      <c r="D28" s="12">
        <f t="shared" si="9"/>
        <v>9941</v>
      </c>
      <c r="E28" s="12">
        <f t="shared" si="9"/>
        <v>9900</v>
      </c>
      <c r="F28" s="12">
        <f t="shared" si="9"/>
        <v>10139</v>
      </c>
      <c r="G28" s="12">
        <f t="shared" si="9"/>
        <v>9869</v>
      </c>
      <c r="H28" s="12">
        <f t="shared" si="9"/>
        <v>10150</v>
      </c>
      <c r="I28" s="12">
        <f t="shared" si="9"/>
        <v>9891</v>
      </c>
      <c r="J28" s="12">
        <f t="shared" si="9"/>
        <v>9811</v>
      </c>
      <c r="K28" s="12">
        <f t="shared" si="9"/>
        <v>9820</v>
      </c>
      <c r="L28" s="12">
        <f t="shared" si="9"/>
        <v>9943</v>
      </c>
      <c r="M28" s="12">
        <f t="shared" si="9"/>
        <v>9884</v>
      </c>
      <c r="N28" s="12">
        <f t="shared" si="9"/>
        <v>9568</v>
      </c>
      <c r="O28" s="12">
        <f t="shared" si="9"/>
        <v>9791</v>
      </c>
      <c r="P28" s="12">
        <f t="shared" si="1"/>
        <v>-222</v>
      </c>
      <c r="Q28" s="14">
        <f t="shared" si="2"/>
        <v>-0.02217117746928987</v>
      </c>
    </row>
    <row r="29" spans="1:17" s="2" customFormat="1" ht="11.25">
      <c r="A29" s="10"/>
      <c r="B29" s="11" t="s">
        <v>33</v>
      </c>
      <c r="C29" s="12">
        <f aca="true" t="shared" si="10" ref="C29:O29">C30+C31+C35</f>
        <v>3433</v>
      </c>
      <c r="D29" s="12">
        <f t="shared" si="10"/>
        <v>3471</v>
      </c>
      <c r="E29" s="12">
        <f t="shared" si="10"/>
        <v>3299</v>
      </c>
      <c r="F29" s="12">
        <f t="shared" si="10"/>
        <v>3383</v>
      </c>
      <c r="G29" s="12">
        <f t="shared" si="10"/>
        <v>3374</v>
      </c>
      <c r="H29" s="12">
        <f t="shared" si="10"/>
        <v>3543</v>
      </c>
      <c r="I29" s="12">
        <f t="shared" si="10"/>
        <v>3608</v>
      </c>
      <c r="J29" s="12">
        <f t="shared" si="10"/>
        <v>3456</v>
      </c>
      <c r="K29" s="12">
        <f t="shared" si="10"/>
        <v>3384</v>
      </c>
      <c r="L29" s="12">
        <f t="shared" si="10"/>
        <v>3329</v>
      </c>
      <c r="M29" s="12">
        <f t="shared" si="10"/>
        <v>3379</v>
      </c>
      <c r="N29" s="12">
        <f t="shared" si="10"/>
        <v>2983</v>
      </c>
      <c r="O29" s="12">
        <f t="shared" si="10"/>
        <v>2971</v>
      </c>
      <c r="P29" s="12">
        <f t="shared" si="1"/>
        <v>-462</v>
      </c>
      <c r="Q29" s="14">
        <f t="shared" si="2"/>
        <v>-0.1345761724439266</v>
      </c>
    </row>
    <row r="30" spans="1:17" s="2" customFormat="1" ht="11.25">
      <c r="A30" s="10"/>
      <c r="B30" s="15" t="s">
        <v>60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1"/>
        <v>0</v>
      </c>
      <c r="Q30" s="14">
        <v>0</v>
      </c>
    </row>
    <row r="31" spans="1:17" s="2" customFormat="1" ht="11.25">
      <c r="A31" s="10"/>
      <c r="B31" s="11" t="s">
        <v>36</v>
      </c>
      <c r="C31" s="12">
        <f>C32+C33+C34</f>
        <v>1900</v>
      </c>
      <c r="D31" s="12">
        <f>D32+D33+D34</f>
        <v>1983</v>
      </c>
      <c r="E31" s="12">
        <f>E32+E33+E34</f>
        <v>1997</v>
      </c>
      <c r="F31" s="12">
        <f>F32+F33+F34</f>
        <v>2019</v>
      </c>
      <c r="G31" s="12">
        <v>2019</v>
      </c>
      <c r="H31" s="12">
        <f aca="true" t="shared" si="11" ref="H31:O31">H32+H33+H34</f>
        <v>2052</v>
      </c>
      <c r="I31" s="12">
        <f t="shared" si="11"/>
        <v>2030</v>
      </c>
      <c r="J31" s="12">
        <f t="shared" si="11"/>
        <v>2033</v>
      </c>
      <c r="K31" s="12">
        <f t="shared" si="11"/>
        <v>2034</v>
      </c>
      <c r="L31" s="12">
        <f t="shared" si="11"/>
        <v>2030</v>
      </c>
      <c r="M31" s="12">
        <f t="shared" si="11"/>
        <v>2039</v>
      </c>
      <c r="N31" s="12">
        <f t="shared" si="11"/>
        <v>1816</v>
      </c>
      <c r="O31" s="12">
        <f t="shared" si="11"/>
        <v>1827</v>
      </c>
      <c r="P31" s="12">
        <f t="shared" si="1"/>
        <v>-73</v>
      </c>
      <c r="Q31" s="14">
        <f aca="true" t="shared" si="12" ref="Q31:Q55">O31/C31-1</f>
        <v>-0.03842105263157891</v>
      </c>
    </row>
    <row r="32" spans="1:17" s="2" customFormat="1" ht="11.25">
      <c r="A32" s="10"/>
      <c r="B32" s="11" t="s">
        <v>37</v>
      </c>
      <c r="C32" s="12">
        <v>443</v>
      </c>
      <c r="D32" s="12">
        <v>418</v>
      </c>
      <c r="E32" s="12">
        <v>414</v>
      </c>
      <c r="F32" s="12">
        <v>410</v>
      </c>
      <c r="G32" s="12">
        <v>391</v>
      </c>
      <c r="H32" s="12">
        <v>424</v>
      </c>
      <c r="I32" s="12">
        <v>403</v>
      </c>
      <c r="J32" s="12">
        <v>392</v>
      </c>
      <c r="K32" s="12">
        <v>421</v>
      </c>
      <c r="L32" s="12">
        <v>426</v>
      </c>
      <c r="M32" s="12">
        <v>437</v>
      </c>
      <c r="N32" s="12">
        <v>416</v>
      </c>
      <c r="O32" s="12">
        <v>444</v>
      </c>
      <c r="P32" s="12">
        <f t="shared" si="1"/>
        <v>1</v>
      </c>
      <c r="Q32" s="14">
        <f t="shared" si="12"/>
        <v>0.0022573363431150906</v>
      </c>
    </row>
    <row r="33" spans="1:17" s="2" customFormat="1" ht="11.25">
      <c r="A33" s="10"/>
      <c r="B33" s="11" t="s">
        <v>38</v>
      </c>
      <c r="C33" s="12">
        <v>1113</v>
      </c>
      <c r="D33" s="12">
        <v>1212</v>
      </c>
      <c r="E33" s="12">
        <v>1219</v>
      </c>
      <c r="F33" s="12">
        <v>1244</v>
      </c>
      <c r="G33" s="12">
        <v>1256</v>
      </c>
      <c r="H33" s="12">
        <v>1235</v>
      </c>
      <c r="I33" s="12">
        <v>1237</v>
      </c>
      <c r="J33" s="12">
        <v>1259</v>
      </c>
      <c r="K33" s="12">
        <v>1224</v>
      </c>
      <c r="L33" s="12">
        <v>1217</v>
      </c>
      <c r="M33" s="12">
        <v>1203</v>
      </c>
      <c r="N33" s="12">
        <v>1049</v>
      </c>
      <c r="O33" s="12">
        <v>1033</v>
      </c>
      <c r="P33" s="12">
        <f t="shared" si="1"/>
        <v>-80</v>
      </c>
      <c r="Q33" s="14">
        <f t="shared" si="12"/>
        <v>-0.07187780772686436</v>
      </c>
    </row>
    <row r="34" spans="1:17" s="2" customFormat="1" ht="11.25">
      <c r="A34" s="10" t="s">
        <v>3</v>
      </c>
      <c r="B34" s="11" t="s">
        <v>39</v>
      </c>
      <c r="C34" s="12">
        <v>344</v>
      </c>
      <c r="D34" s="12">
        <v>353</v>
      </c>
      <c r="E34" s="12">
        <v>364</v>
      </c>
      <c r="F34" s="12">
        <v>365</v>
      </c>
      <c r="G34" s="12">
        <v>373</v>
      </c>
      <c r="H34" s="12">
        <v>393</v>
      </c>
      <c r="I34" s="12">
        <v>390</v>
      </c>
      <c r="J34" s="12">
        <v>382</v>
      </c>
      <c r="K34" s="12">
        <v>389</v>
      </c>
      <c r="L34" s="12">
        <v>387</v>
      </c>
      <c r="M34" s="12">
        <v>399</v>
      </c>
      <c r="N34" s="12">
        <v>351</v>
      </c>
      <c r="O34" s="12">
        <v>350</v>
      </c>
      <c r="P34" s="12">
        <f t="shared" si="1"/>
        <v>6</v>
      </c>
      <c r="Q34" s="14">
        <f t="shared" si="12"/>
        <v>0.01744186046511631</v>
      </c>
    </row>
    <row r="35" spans="1:17" s="2" customFormat="1" ht="11.25">
      <c r="A35" s="10"/>
      <c r="B35" s="11" t="s">
        <v>40</v>
      </c>
      <c r="C35" s="12">
        <f aca="true" t="shared" si="13" ref="C35:O35">C36+C37</f>
        <v>1533</v>
      </c>
      <c r="D35" s="12">
        <f t="shared" si="13"/>
        <v>1488</v>
      </c>
      <c r="E35" s="12">
        <f t="shared" si="13"/>
        <v>1302</v>
      </c>
      <c r="F35" s="12">
        <f t="shared" si="13"/>
        <v>1364</v>
      </c>
      <c r="G35" s="12">
        <f t="shared" si="13"/>
        <v>1355</v>
      </c>
      <c r="H35" s="12">
        <f t="shared" si="13"/>
        <v>1491</v>
      </c>
      <c r="I35" s="12">
        <f t="shared" si="13"/>
        <v>1578</v>
      </c>
      <c r="J35" s="12">
        <f t="shared" si="13"/>
        <v>1423</v>
      </c>
      <c r="K35" s="12">
        <f t="shared" si="13"/>
        <v>1350</v>
      </c>
      <c r="L35" s="12">
        <f t="shared" si="13"/>
        <v>1299</v>
      </c>
      <c r="M35" s="12">
        <f t="shared" si="13"/>
        <v>1340</v>
      </c>
      <c r="N35" s="12">
        <f t="shared" si="13"/>
        <v>1167</v>
      </c>
      <c r="O35" s="12">
        <f t="shared" si="13"/>
        <v>1144</v>
      </c>
      <c r="P35" s="12">
        <f t="shared" si="1"/>
        <v>-389</v>
      </c>
      <c r="Q35" s="14">
        <f t="shared" si="12"/>
        <v>-0.25375081539465105</v>
      </c>
    </row>
    <row r="36" spans="1:17" s="2" customFormat="1" ht="11.25">
      <c r="A36" s="10"/>
      <c r="B36" s="11" t="s">
        <v>37</v>
      </c>
      <c r="C36" s="12">
        <v>35</v>
      </c>
      <c r="D36" s="12">
        <v>41</v>
      </c>
      <c r="E36" s="12">
        <v>32</v>
      </c>
      <c r="F36" s="12">
        <v>24</v>
      </c>
      <c r="G36" s="12">
        <v>33</v>
      </c>
      <c r="H36" s="12">
        <v>45</v>
      </c>
      <c r="I36" s="12">
        <v>30</v>
      </c>
      <c r="J36" s="12">
        <v>31</v>
      </c>
      <c r="K36" s="12">
        <v>34</v>
      </c>
      <c r="L36" s="12">
        <v>32</v>
      </c>
      <c r="M36" s="12">
        <v>40</v>
      </c>
      <c r="N36" s="12">
        <v>39</v>
      </c>
      <c r="O36" s="12">
        <v>49</v>
      </c>
      <c r="P36" s="12">
        <f t="shared" si="1"/>
        <v>14</v>
      </c>
      <c r="Q36" s="14">
        <f t="shared" si="12"/>
        <v>0.3999999999999999</v>
      </c>
    </row>
    <row r="37" spans="1:17" s="2" customFormat="1" ht="11.25">
      <c r="A37" s="10"/>
      <c r="B37" s="11" t="s">
        <v>38</v>
      </c>
      <c r="C37" s="12">
        <v>1498</v>
      </c>
      <c r="D37" s="12">
        <v>1447</v>
      </c>
      <c r="E37" s="12">
        <v>1270</v>
      </c>
      <c r="F37" s="12">
        <f>1340</f>
        <v>1340</v>
      </c>
      <c r="G37" s="12">
        <v>1322</v>
      </c>
      <c r="H37" s="12">
        <v>1446</v>
      </c>
      <c r="I37" s="12">
        <v>1548</v>
      </c>
      <c r="J37" s="12">
        <v>1392</v>
      </c>
      <c r="K37" s="12">
        <v>1316</v>
      </c>
      <c r="L37" s="12">
        <v>1267</v>
      </c>
      <c r="M37" s="12">
        <v>1300</v>
      </c>
      <c r="N37" s="12">
        <v>1128</v>
      </c>
      <c r="O37" s="12">
        <v>1095</v>
      </c>
      <c r="P37" s="12">
        <f t="shared" si="1"/>
        <v>-403</v>
      </c>
      <c r="Q37" s="14">
        <f t="shared" si="12"/>
        <v>-0.2690253671562083</v>
      </c>
    </row>
    <row r="38" spans="1:17" s="2" customFormat="1" ht="11.25">
      <c r="A38" s="10"/>
      <c r="B38" s="11" t="s">
        <v>41</v>
      </c>
      <c r="C38" s="12">
        <f aca="true" t="shared" si="14" ref="C38:O38">C39+C43</f>
        <v>6580</v>
      </c>
      <c r="D38" s="12">
        <f t="shared" si="14"/>
        <v>6470</v>
      </c>
      <c r="E38" s="12">
        <f t="shared" si="14"/>
        <v>6601</v>
      </c>
      <c r="F38" s="12">
        <f t="shared" si="14"/>
        <v>6756</v>
      </c>
      <c r="G38" s="12">
        <f t="shared" si="14"/>
        <v>6495</v>
      </c>
      <c r="H38" s="12">
        <f t="shared" si="14"/>
        <v>6607</v>
      </c>
      <c r="I38" s="12">
        <f t="shared" si="14"/>
        <v>6283</v>
      </c>
      <c r="J38" s="12">
        <f t="shared" si="14"/>
        <v>6355</v>
      </c>
      <c r="K38" s="12">
        <f t="shared" si="14"/>
        <v>6436</v>
      </c>
      <c r="L38" s="12">
        <f t="shared" si="14"/>
        <v>6614</v>
      </c>
      <c r="M38" s="12">
        <f t="shared" si="14"/>
        <v>6505</v>
      </c>
      <c r="N38" s="12">
        <f t="shared" si="14"/>
        <v>6585</v>
      </c>
      <c r="O38" s="12">
        <f t="shared" si="14"/>
        <v>6820</v>
      </c>
      <c r="P38" s="12">
        <f t="shared" si="1"/>
        <v>240</v>
      </c>
      <c r="Q38" s="14">
        <f t="shared" si="12"/>
        <v>0.036474164133738496</v>
      </c>
    </row>
    <row r="39" spans="1:17" s="2" customFormat="1" ht="11.25">
      <c r="A39" s="10"/>
      <c r="B39" s="11" t="s">
        <v>42</v>
      </c>
      <c r="C39" s="12">
        <f aca="true" t="shared" si="15" ref="C39:O39">C40+C41+C42</f>
        <v>1576</v>
      </c>
      <c r="D39" s="12">
        <f t="shared" si="15"/>
        <v>1580</v>
      </c>
      <c r="E39" s="12">
        <f t="shared" si="15"/>
        <v>1636</v>
      </c>
      <c r="F39" s="12">
        <f t="shared" si="15"/>
        <v>1619</v>
      </c>
      <c r="G39" s="12">
        <f t="shared" si="15"/>
        <v>1603</v>
      </c>
      <c r="H39" s="12">
        <f t="shared" si="15"/>
        <v>1718</v>
      </c>
      <c r="I39" s="12">
        <f t="shared" si="15"/>
        <v>1531</v>
      </c>
      <c r="J39" s="12">
        <f t="shared" si="15"/>
        <v>1623</v>
      </c>
      <c r="K39" s="12">
        <f t="shared" si="15"/>
        <v>1687</v>
      </c>
      <c r="L39" s="12">
        <f t="shared" si="15"/>
        <v>1699</v>
      </c>
      <c r="M39" s="12">
        <f t="shared" si="15"/>
        <v>1671</v>
      </c>
      <c r="N39" s="12">
        <f t="shared" si="15"/>
        <v>1655</v>
      </c>
      <c r="O39" s="12">
        <f t="shared" si="15"/>
        <v>1718</v>
      </c>
      <c r="P39" s="12">
        <f t="shared" si="1"/>
        <v>142</v>
      </c>
      <c r="Q39" s="14">
        <f t="shared" si="12"/>
        <v>0.09010152284263961</v>
      </c>
    </row>
    <row r="40" spans="1:17" s="2" customFormat="1" ht="11.25">
      <c r="A40" s="10"/>
      <c r="B40" s="11" t="s">
        <v>37</v>
      </c>
      <c r="C40" s="12">
        <v>234</v>
      </c>
      <c r="D40" s="12">
        <v>252</v>
      </c>
      <c r="E40" s="12">
        <v>228</v>
      </c>
      <c r="F40" s="12">
        <v>242</v>
      </c>
      <c r="G40" s="12">
        <v>244</v>
      </c>
      <c r="H40" s="12">
        <v>218</v>
      </c>
      <c r="I40" s="12">
        <v>226</v>
      </c>
      <c r="J40" s="12">
        <v>228</v>
      </c>
      <c r="K40" s="12">
        <v>230</v>
      </c>
      <c r="L40" s="12">
        <v>213</v>
      </c>
      <c r="M40" s="12">
        <v>228</v>
      </c>
      <c r="N40" s="12">
        <v>249</v>
      </c>
      <c r="O40" s="12">
        <v>254</v>
      </c>
      <c r="P40" s="12">
        <f t="shared" si="1"/>
        <v>20</v>
      </c>
      <c r="Q40" s="14">
        <f t="shared" si="12"/>
        <v>0.08547008547008539</v>
      </c>
    </row>
    <row r="41" spans="1:17" s="2" customFormat="1" ht="11.25">
      <c r="A41" s="10"/>
      <c r="B41" s="11" t="s">
        <v>38</v>
      </c>
      <c r="C41" s="12">
        <v>1308</v>
      </c>
      <c r="D41" s="12">
        <v>1297</v>
      </c>
      <c r="E41" s="12">
        <v>1378</v>
      </c>
      <c r="F41" s="12">
        <v>1340</v>
      </c>
      <c r="G41" s="12">
        <v>1325</v>
      </c>
      <c r="H41" s="12">
        <v>1461</v>
      </c>
      <c r="I41" s="12">
        <v>1268</v>
      </c>
      <c r="J41" s="12">
        <v>1356</v>
      </c>
      <c r="K41" s="12">
        <v>1413</v>
      </c>
      <c r="L41" s="12">
        <v>1443</v>
      </c>
      <c r="M41" s="12">
        <v>1403</v>
      </c>
      <c r="N41" s="12">
        <v>1364</v>
      </c>
      <c r="O41" s="12">
        <v>1415</v>
      </c>
      <c r="P41" s="12">
        <f t="shared" si="1"/>
        <v>107</v>
      </c>
      <c r="Q41" s="14">
        <f t="shared" si="12"/>
        <v>0.08180428134556572</v>
      </c>
    </row>
    <row r="42" spans="1:17" s="2" customFormat="1" ht="11.25">
      <c r="A42" s="10"/>
      <c r="B42" s="11" t="s">
        <v>39</v>
      </c>
      <c r="C42" s="12">
        <v>34</v>
      </c>
      <c r="D42" s="12">
        <v>31</v>
      </c>
      <c r="E42" s="12">
        <v>30</v>
      </c>
      <c r="F42" s="12">
        <v>37</v>
      </c>
      <c r="G42" s="12">
        <v>34</v>
      </c>
      <c r="H42" s="12">
        <v>39</v>
      </c>
      <c r="I42" s="12">
        <v>37</v>
      </c>
      <c r="J42" s="12">
        <v>39</v>
      </c>
      <c r="K42" s="12">
        <v>44</v>
      </c>
      <c r="L42" s="12">
        <v>43</v>
      </c>
      <c r="M42" s="12">
        <v>40</v>
      </c>
      <c r="N42" s="12">
        <v>42</v>
      </c>
      <c r="O42" s="12">
        <v>49</v>
      </c>
      <c r="P42" s="12">
        <f t="shared" si="1"/>
        <v>15</v>
      </c>
      <c r="Q42" s="14">
        <f t="shared" si="12"/>
        <v>0.4411764705882353</v>
      </c>
    </row>
    <row r="43" spans="1:17" s="2" customFormat="1" ht="11.25">
      <c r="A43" s="10"/>
      <c r="B43" s="11" t="s">
        <v>43</v>
      </c>
      <c r="C43" s="12">
        <f aca="true" t="shared" si="16" ref="C43:O43">C44+C45</f>
        <v>5004</v>
      </c>
      <c r="D43" s="12">
        <f t="shared" si="16"/>
        <v>4890</v>
      </c>
      <c r="E43" s="12">
        <f t="shared" si="16"/>
        <v>4965</v>
      </c>
      <c r="F43" s="12">
        <f t="shared" si="16"/>
        <v>5137</v>
      </c>
      <c r="G43" s="12">
        <f t="shared" si="16"/>
        <v>4892</v>
      </c>
      <c r="H43" s="12">
        <f t="shared" si="16"/>
        <v>4889</v>
      </c>
      <c r="I43" s="12">
        <f t="shared" si="16"/>
        <v>4752</v>
      </c>
      <c r="J43" s="12">
        <f t="shared" si="16"/>
        <v>4732</v>
      </c>
      <c r="K43" s="12">
        <f t="shared" si="16"/>
        <v>4749</v>
      </c>
      <c r="L43" s="12">
        <f t="shared" si="16"/>
        <v>4915</v>
      </c>
      <c r="M43" s="12">
        <f t="shared" si="16"/>
        <v>4834</v>
      </c>
      <c r="N43" s="12">
        <f t="shared" si="16"/>
        <v>4930</v>
      </c>
      <c r="O43" s="12">
        <f t="shared" si="16"/>
        <v>5102</v>
      </c>
      <c r="P43" s="12">
        <f t="shared" si="1"/>
        <v>98</v>
      </c>
      <c r="Q43" s="14">
        <f t="shared" si="12"/>
        <v>0.019584332533972848</v>
      </c>
    </row>
    <row r="44" spans="1:17" s="2" customFormat="1" ht="11.25">
      <c r="A44" s="10"/>
      <c r="B44" s="11" t="s">
        <v>44</v>
      </c>
      <c r="C44" s="12">
        <v>166</v>
      </c>
      <c r="D44" s="12">
        <v>217</v>
      </c>
      <c r="E44" s="12">
        <v>193</v>
      </c>
      <c r="F44" s="12">
        <v>207</v>
      </c>
      <c r="G44" s="12">
        <v>206</v>
      </c>
      <c r="H44" s="12">
        <v>233</v>
      </c>
      <c r="I44" s="12">
        <v>221</v>
      </c>
      <c r="J44" s="12">
        <v>233</v>
      </c>
      <c r="K44" s="12">
        <v>151</v>
      </c>
      <c r="L44" s="12">
        <v>163</v>
      </c>
      <c r="M44" s="12">
        <v>143</v>
      </c>
      <c r="N44" s="12">
        <v>164</v>
      </c>
      <c r="O44" s="12">
        <v>142</v>
      </c>
      <c r="P44" s="12">
        <f t="shared" si="1"/>
        <v>-24</v>
      </c>
      <c r="Q44" s="14">
        <f t="shared" si="12"/>
        <v>-0.14457831325301207</v>
      </c>
    </row>
    <row r="45" spans="1:17" s="2" customFormat="1" ht="11.25">
      <c r="A45" s="10"/>
      <c r="B45" s="11" t="s">
        <v>45</v>
      </c>
      <c r="C45" s="20">
        <v>4838</v>
      </c>
      <c r="D45" s="20">
        <v>4673</v>
      </c>
      <c r="E45" s="20">
        <v>4772</v>
      </c>
      <c r="F45" s="20">
        <v>4930</v>
      </c>
      <c r="G45" s="12">
        <v>4686</v>
      </c>
      <c r="H45" s="12">
        <v>4656</v>
      </c>
      <c r="I45" s="12">
        <v>4531</v>
      </c>
      <c r="J45" s="12">
        <v>4499</v>
      </c>
      <c r="K45" s="12">
        <v>4598</v>
      </c>
      <c r="L45" s="12">
        <v>4752</v>
      </c>
      <c r="M45" s="12">
        <v>4691</v>
      </c>
      <c r="N45" s="12">
        <v>4766</v>
      </c>
      <c r="O45" s="12">
        <v>4960</v>
      </c>
      <c r="P45" s="12">
        <f t="shared" si="1"/>
        <v>122</v>
      </c>
      <c r="Q45" s="14">
        <f t="shared" si="12"/>
        <v>0.025217031831335168</v>
      </c>
    </row>
    <row r="46" spans="1:17" s="2" customFormat="1" ht="11.25">
      <c r="A46" s="10" t="s">
        <v>46</v>
      </c>
      <c r="B46" s="11" t="s">
        <v>47</v>
      </c>
      <c r="C46" s="12">
        <f aca="true" t="shared" si="17" ref="C46:O46">C47+C48</f>
        <v>3614</v>
      </c>
      <c r="D46" s="12">
        <f t="shared" si="17"/>
        <v>3530</v>
      </c>
      <c r="E46" s="12">
        <f t="shared" si="17"/>
        <v>3563</v>
      </c>
      <c r="F46" s="12">
        <f t="shared" si="17"/>
        <v>3542</v>
      </c>
      <c r="G46" s="12">
        <f t="shared" si="17"/>
        <v>3648</v>
      </c>
      <c r="H46" s="12">
        <f t="shared" si="17"/>
        <v>3555</v>
      </c>
      <c r="I46" s="12">
        <f t="shared" si="17"/>
        <v>3411</v>
      </c>
      <c r="J46" s="12">
        <f t="shared" si="17"/>
        <v>3362</v>
      </c>
      <c r="K46" s="12">
        <f t="shared" si="17"/>
        <v>3358</v>
      </c>
      <c r="L46" s="12">
        <f t="shared" si="17"/>
        <v>3016</v>
      </c>
      <c r="M46" s="12">
        <f t="shared" si="17"/>
        <v>3000</v>
      </c>
      <c r="N46" s="12">
        <f t="shared" si="17"/>
        <v>2824</v>
      </c>
      <c r="O46" s="12">
        <f t="shared" si="17"/>
        <v>3039</v>
      </c>
      <c r="P46" s="12">
        <f t="shared" si="1"/>
        <v>-575</v>
      </c>
      <c r="Q46" s="14">
        <f t="shared" si="12"/>
        <v>-0.15910348644161598</v>
      </c>
    </row>
    <row r="47" spans="1:17" s="2" customFormat="1" ht="11.25">
      <c r="A47" s="10"/>
      <c r="B47" s="11" t="s">
        <v>48</v>
      </c>
      <c r="C47" s="12">
        <v>262</v>
      </c>
      <c r="D47" s="12">
        <v>256</v>
      </c>
      <c r="E47" s="12">
        <v>258</v>
      </c>
      <c r="F47" s="12">
        <v>158</v>
      </c>
      <c r="G47" s="12">
        <v>259</v>
      </c>
      <c r="H47" s="12">
        <v>337</v>
      </c>
      <c r="I47" s="12">
        <v>261</v>
      </c>
      <c r="J47" s="12">
        <v>256</v>
      </c>
      <c r="K47" s="12">
        <v>281</v>
      </c>
      <c r="L47" s="12">
        <v>280</v>
      </c>
      <c r="M47" s="12">
        <v>281</v>
      </c>
      <c r="N47" s="12">
        <v>254</v>
      </c>
      <c r="O47" s="12">
        <v>286</v>
      </c>
      <c r="P47" s="12">
        <f t="shared" si="1"/>
        <v>24</v>
      </c>
      <c r="Q47" s="14">
        <f t="shared" si="12"/>
        <v>0.09160305343511443</v>
      </c>
    </row>
    <row r="48" spans="1:17" s="2" customFormat="1" ht="11.25">
      <c r="A48" s="10"/>
      <c r="B48" s="11" t="s">
        <v>49</v>
      </c>
      <c r="C48" s="12">
        <v>3352</v>
      </c>
      <c r="D48" s="12">
        <v>3274</v>
      </c>
      <c r="E48" s="12">
        <v>3305</v>
      </c>
      <c r="F48" s="12">
        <v>3384</v>
      </c>
      <c r="G48" s="12">
        <v>3389</v>
      </c>
      <c r="H48" s="12">
        <v>3218</v>
      </c>
      <c r="I48" s="12">
        <v>3150</v>
      </c>
      <c r="J48" s="12">
        <v>3106</v>
      </c>
      <c r="K48" s="12">
        <v>3077</v>
      </c>
      <c r="L48" s="12">
        <v>2736</v>
      </c>
      <c r="M48" s="12">
        <v>2719</v>
      </c>
      <c r="N48" s="12">
        <v>2570</v>
      </c>
      <c r="O48" s="12">
        <v>2753</v>
      </c>
      <c r="P48" s="12">
        <f t="shared" si="1"/>
        <v>-599</v>
      </c>
      <c r="Q48" s="14">
        <f t="shared" si="12"/>
        <v>-0.1786992840095465</v>
      </c>
    </row>
    <row r="49" spans="1:17" s="2" customFormat="1" ht="11.25">
      <c r="A49" s="10" t="s">
        <v>27</v>
      </c>
      <c r="B49" s="11" t="s">
        <v>50</v>
      </c>
      <c r="C49" s="12">
        <f aca="true" t="shared" si="18" ref="C49:O49">C50+C51</f>
        <v>685</v>
      </c>
      <c r="D49" s="12">
        <f t="shared" si="18"/>
        <v>670</v>
      </c>
      <c r="E49" s="12">
        <f t="shared" si="18"/>
        <v>694</v>
      </c>
      <c r="F49" s="12">
        <f t="shared" si="18"/>
        <v>669</v>
      </c>
      <c r="G49" s="12">
        <f t="shared" si="18"/>
        <v>658</v>
      </c>
      <c r="H49" s="12">
        <f t="shared" si="18"/>
        <v>652</v>
      </c>
      <c r="I49" s="12">
        <f t="shared" si="18"/>
        <v>720</v>
      </c>
      <c r="J49" s="12">
        <f t="shared" si="18"/>
        <v>740</v>
      </c>
      <c r="K49" s="12">
        <f t="shared" si="18"/>
        <v>767</v>
      </c>
      <c r="L49" s="12">
        <f t="shared" si="18"/>
        <v>738</v>
      </c>
      <c r="M49" s="12">
        <f t="shared" si="18"/>
        <v>701</v>
      </c>
      <c r="N49" s="12">
        <f t="shared" si="18"/>
        <v>691</v>
      </c>
      <c r="O49" s="12">
        <f t="shared" si="18"/>
        <v>785</v>
      </c>
      <c r="P49" s="12">
        <f t="shared" si="1"/>
        <v>100</v>
      </c>
      <c r="Q49" s="14">
        <f t="shared" si="12"/>
        <v>0.14598540145985406</v>
      </c>
    </row>
    <row r="50" spans="1:17" s="2" customFormat="1" ht="11.25">
      <c r="A50" s="10"/>
      <c r="B50" s="11" t="s">
        <v>51</v>
      </c>
      <c r="C50" s="12">
        <v>286</v>
      </c>
      <c r="D50" s="12">
        <v>271</v>
      </c>
      <c r="E50" s="12">
        <v>275</v>
      </c>
      <c r="F50" s="12">
        <v>262</v>
      </c>
      <c r="G50" s="12">
        <v>287</v>
      </c>
      <c r="H50" s="12">
        <v>278</v>
      </c>
      <c r="I50" s="12">
        <v>284</v>
      </c>
      <c r="J50" s="12">
        <v>287</v>
      </c>
      <c r="K50" s="12">
        <v>321</v>
      </c>
      <c r="L50" s="12">
        <v>324</v>
      </c>
      <c r="M50" s="12">
        <v>323</v>
      </c>
      <c r="N50" s="12">
        <v>328</v>
      </c>
      <c r="O50" s="12">
        <v>329</v>
      </c>
      <c r="P50" s="12">
        <f t="shared" si="1"/>
        <v>43</v>
      </c>
      <c r="Q50" s="14">
        <f t="shared" si="12"/>
        <v>0.15034965034965042</v>
      </c>
    </row>
    <row r="51" spans="1:17" s="2" customFormat="1" ht="11.25">
      <c r="A51" s="10"/>
      <c r="B51" s="11" t="s">
        <v>41</v>
      </c>
      <c r="C51" s="12">
        <v>399</v>
      </c>
      <c r="D51" s="12">
        <v>399</v>
      </c>
      <c r="E51" s="12">
        <v>419</v>
      </c>
      <c r="F51" s="12">
        <v>407</v>
      </c>
      <c r="G51" s="12">
        <v>371</v>
      </c>
      <c r="H51" s="12">
        <v>374</v>
      </c>
      <c r="I51" s="12">
        <v>436</v>
      </c>
      <c r="J51" s="12">
        <v>453</v>
      </c>
      <c r="K51" s="12">
        <v>446</v>
      </c>
      <c r="L51" s="12">
        <v>414</v>
      </c>
      <c r="M51" s="12">
        <v>378</v>
      </c>
      <c r="N51" s="12">
        <v>363</v>
      </c>
      <c r="O51" s="12">
        <v>456</v>
      </c>
      <c r="P51" s="12">
        <f t="shared" si="1"/>
        <v>57</v>
      </c>
      <c r="Q51" s="14">
        <f t="shared" si="12"/>
        <v>0.1428571428571428</v>
      </c>
    </row>
    <row r="52" spans="1:17" s="2" customFormat="1" ht="11.25">
      <c r="A52" s="10" t="s">
        <v>31</v>
      </c>
      <c r="B52" s="11" t="s">
        <v>52</v>
      </c>
      <c r="C52" s="12">
        <f aca="true" t="shared" si="19" ref="C52:O52">C53+C54</f>
        <v>1394</v>
      </c>
      <c r="D52" s="12">
        <f t="shared" si="19"/>
        <v>1381</v>
      </c>
      <c r="E52" s="12">
        <f t="shared" si="19"/>
        <v>1356</v>
      </c>
      <c r="F52" s="12">
        <f t="shared" si="19"/>
        <v>1376</v>
      </c>
      <c r="G52" s="12">
        <f t="shared" si="19"/>
        <v>1374</v>
      </c>
      <c r="H52" s="12">
        <f t="shared" si="19"/>
        <v>1389</v>
      </c>
      <c r="I52" s="12">
        <f t="shared" si="19"/>
        <v>1398</v>
      </c>
      <c r="J52" s="12">
        <f t="shared" si="19"/>
        <v>1412</v>
      </c>
      <c r="K52" s="12">
        <f t="shared" si="19"/>
        <v>1425</v>
      </c>
      <c r="L52" s="12">
        <f t="shared" si="19"/>
        <v>1394</v>
      </c>
      <c r="M52" s="12">
        <f t="shared" si="19"/>
        <v>1353</v>
      </c>
      <c r="N52" s="12">
        <f t="shared" si="19"/>
        <v>1340</v>
      </c>
      <c r="O52" s="12">
        <f t="shared" si="19"/>
        <v>1338</v>
      </c>
      <c r="P52" s="12">
        <f t="shared" si="1"/>
        <v>-56</v>
      </c>
      <c r="Q52" s="14">
        <f t="shared" si="12"/>
        <v>-0.04017216642754662</v>
      </c>
    </row>
    <row r="53" spans="1:17" s="2" customFormat="1" ht="11.25">
      <c r="A53" s="10"/>
      <c r="B53" s="11" t="s">
        <v>53</v>
      </c>
      <c r="C53" s="12">
        <v>739</v>
      </c>
      <c r="D53" s="12">
        <v>735</v>
      </c>
      <c r="E53" s="12">
        <v>736</v>
      </c>
      <c r="F53" s="12">
        <v>737</v>
      </c>
      <c r="G53" s="12">
        <v>741</v>
      </c>
      <c r="H53" s="12">
        <v>751</v>
      </c>
      <c r="I53" s="12">
        <v>767</v>
      </c>
      <c r="J53" s="12">
        <v>768</v>
      </c>
      <c r="K53" s="12">
        <v>768</v>
      </c>
      <c r="L53" s="12">
        <v>776</v>
      </c>
      <c r="M53" s="12">
        <v>721</v>
      </c>
      <c r="N53" s="12">
        <v>704</v>
      </c>
      <c r="O53" s="12">
        <v>710</v>
      </c>
      <c r="P53" s="12">
        <f t="shared" si="1"/>
        <v>-29</v>
      </c>
      <c r="Q53" s="14">
        <f t="shared" si="12"/>
        <v>-0.03924221921515558</v>
      </c>
    </row>
    <row r="54" spans="1:17" s="2" customFormat="1" ht="11.25">
      <c r="A54" s="10"/>
      <c r="B54" s="11" t="s">
        <v>54</v>
      </c>
      <c r="C54" s="12">
        <v>655</v>
      </c>
      <c r="D54" s="12">
        <v>646</v>
      </c>
      <c r="E54" s="12">
        <v>620</v>
      </c>
      <c r="F54" s="12">
        <v>639</v>
      </c>
      <c r="G54" s="12">
        <v>633</v>
      </c>
      <c r="H54" s="12">
        <v>638</v>
      </c>
      <c r="I54" s="12">
        <v>631</v>
      </c>
      <c r="J54" s="12">
        <v>644</v>
      </c>
      <c r="K54" s="12">
        <v>657</v>
      </c>
      <c r="L54" s="12">
        <v>618</v>
      </c>
      <c r="M54" s="12">
        <f>316+10+155+151</f>
        <v>632</v>
      </c>
      <c r="N54" s="12">
        <f>315+8+149+164</f>
        <v>636</v>
      </c>
      <c r="O54" s="12">
        <v>628</v>
      </c>
      <c r="P54" s="12">
        <f t="shared" si="1"/>
        <v>-27</v>
      </c>
      <c r="Q54" s="14">
        <f t="shared" si="12"/>
        <v>-0.04122137404580151</v>
      </c>
    </row>
    <row r="55" spans="1:17" s="2" customFormat="1" ht="17.25" customHeight="1">
      <c r="A55" s="11"/>
      <c r="B55" s="16" t="s">
        <v>55</v>
      </c>
      <c r="C55" s="17">
        <v>15706</v>
      </c>
      <c r="D55" s="17">
        <f aca="true" t="shared" si="20" ref="D55:O55">D28+D46+D49+D52</f>
        <v>15522</v>
      </c>
      <c r="E55" s="17">
        <f t="shared" si="20"/>
        <v>15513</v>
      </c>
      <c r="F55" s="17">
        <f t="shared" si="20"/>
        <v>15726</v>
      </c>
      <c r="G55" s="17">
        <f t="shared" si="20"/>
        <v>15549</v>
      </c>
      <c r="H55" s="17">
        <f t="shared" si="20"/>
        <v>15746</v>
      </c>
      <c r="I55" s="17">
        <f t="shared" si="20"/>
        <v>15420</v>
      </c>
      <c r="J55" s="17">
        <f t="shared" si="20"/>
        <v>15325</v>
      </c>
      <c r="K55" s="17">
        <f t="shared" si="20"/>
        <v>15370</v>
      </c>
      <c r="L55" s="17">
        <f t="shared" si="20"/>
        <v>15091</v>
      </c>
      <c r="M55" s="17">
        <f t="shared" si="20"/>
        <v>14938</v>
      </c>
      <c r="N55" s="17">
        <f t="shared" si="20"/>
        <v>14423</v>
      </c>
      <c r="O55" s="17">
        <f t="shared" si="20"/>
        <v>14953</v>
      </c>
      <c r="P55" s="17">
        <f t="shared" si="1"/>
        <v>-753</v>
      </c>
      <c r="Q55" s="19">
        <f t="shared" si="12"/>
        <v>-0.04794346109766967</v>
      </c>
    </row>
    <row r="56" spans="12:16" s="2" customFormat="1" ht="11.25">
      <c r="L56" s="21"/>
      <c r="M56" s="22"/>
      <c r="N56" s="22"/>
      <c r="O56" s="22"/>
      <c r="P56" s="23"/>
    </row>
    <row r="57" spans="1:16" s="2" customFormat="1" ht="11.25">
      <c r="A57" s="24" t="s">
        <v>62</v>
      </c>
      <c r="L57" s="22"/>
      <c r="M57" s="22"/>
      <c r="N57" s="22"/>
      <c r="O57" s="22"/>
      <c r="P57" s="23"/>
    </row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</sheetData>
  <sheetProtection password="CD66" sheet="1" objects="1" scenarios="1"/>
  <mergeCells count="1">
    <mergeCell ref="P8:Q8"/>
  </mergeCells>
  <printOptions/>
  <pageMargins left="0.3937007874015748" right="0.31496062992125984" top="0.7874015748031497" bottom="0.7874015748031497" header="0" footer="0"/>
  <pageSetup horizontalDpi="300" verticalDpi="300" orientation="landscape" r:id="rId3"/>
  <legacyDrawing r:id="rId2"/>
  <oleObjects>
    <oleObject progId="MSPhotoEd.3" shapeId="473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2002-04-11T15:30:06Z</cp:lastPrinted>
  <dcterms:created xsi:type="dcterms:W3CDTF">2002-03-11T14:14:46Z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