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tejeira\Documents\MIS BANCOS\Adecuaciòn de capital mis bancos\AC mis bancos a septiembre 2019\"/>
    </mc:Choice>
  </mc:AlternateContent>
  <bookViews>
    <workbookView xWindow="480" yWindow="24" windowWidth="13020" windowHeight="9288"/>
  </bookViews>
  <sheets>
    <sheet name="Page1_1" sheetId="1" r:id="rId1"/>
    <sheet name="Hoja1" sheetId="2" r:id="rId2"/>
  </sheets>
  <externalReferences>
    <externalReference r:id="rId3"/>
  </externalReferences>
  <calcPr calcId="162913"/>
  <webPublishing codePage="1252"/>
</workbook>
</file>

<file path=xl/calcChain.xml><?xml version="1.0" encoding="utf-8"?>
<calcChain xmlns="http://schemas.openxmlformats.org/spreadsheetml/2006/main">
  <c r="AP24" i="1" l="1"/>
  <c r="AP26" i="1" s="1"/>
  <c r="AQ24" i="1"/>
  <c r="AQ26" i="1" s="1"/>
  <c r="AO26" i="1" l="1"/>
  <c r="AN23" i="1"/>
  <c r="AO22" i="1" l="1"/>
  <c r="AO24" i="1" s="1"/>
  <c r="AN22" i="1"/>
  <c r="AN24" i="1" s="1"/>
  <c r="AN26" i="1" s="1"/>
  <c r="AL23" i="1" l="1"/>
  <c r="AM22" i="1"/>
  <c r="AL22" i="1"/>
  <c r="AM24" i="1" l="1"/>
  <c r="AM26" i="1" s="1"/>
  <c r="AL24" i="1"/>
  <c r="AL26" i="1" s="1"/>
  <c r="AJ23" i="1"/>
  <c r="AK22" i="1"/>
  <c r="AK24" i="1" s="1"/>
  <c r="AK26" i="1" s="1"/>
  <c r="AJ22" i="1"/>
  <c r="AJ24" i="1" l="1"/>
  <c r="AJ26" i="1" s="1"/>
  <c r="AH23" i="1"/>
  <c r="AI22" i="1"/>
  <c r="AI24" i="1" s="1"/>
  <c r="AI26" i="1" s="1"/>
  <c r="AH22" i="1"/>
  <c r="AH24" i="1" s="1"/>
  <c r="AH26" i="1" s="1"/>
  <c r="AF23" i="1" l="1"/>
  <c r="AG22" i="1"/>
  <c r="AF22" i="1"/>
  <c r="AF24" i="1" l="1"/>
  <c r="AF26" i="1" s="1"/>
  <c r="AG24" i="1"/>
  <c r="AG26" i="1" s="1"/>
  <c r="AD23" i="1"/>
  <c r="AE22" i="1" l="1"/>
  <c r="AE24" i="1" s="1"/>
  <c r="AE26" i="1" s="1"/>
  <c r="AD22" i="1"/>
  <c r="AD24" i="1" s="1"/>
  <c r="AD26" i="1" s="1"/>
  <c r="AB23" i="1" l="1"/>
  <c r="AC22" i="1"/>
  <c r="AC24" i="1" s="1"/>
  <c r="AC26" i="1" s="1"/>
  <c r="AB22" i="1"/>
  <c r="AB24" i="1" s="1"/>
  <c r="AB26" i="1" s="1"/>
  <c r="AA22" i="1" l="1"/>
  <c r="AA24" i="1" s="1"/>
  <c r="Z22" i="1"/>
  <c r="Z24" i="1" s="1"/>
  <c r="AA26" i="1" l="1"/>
  <c r="V25" i="1"/>
  <c r="V23" i="1"/>
  <c r="T25" i="1" l="1"/>
  <c r="U22" i="1"/>
  <c r="U24" i="1" s="1"/>
  <c r="T22" i="1"/>
  <c r="T24" i="1" s="1"/>
  <c r="U26" i="1" l="1"/>
  <c r="X23" i="1"/>
  <c r="X25" i="1"/>
  <c r="Y22" i="1"/>
  <c r="X22" i="1"/>
  <c r="X24" i="1" l="1"/>
  <c r="Y24" i="1"/>
  <c r="Y26" i="1" s="1"/>
  <c r="W22" i="1" l="1"/>
  <c r="W24" i="1" l="1"/>
  <c r="W26" i="1" s="1"/>
  <c r="V22" i="1" l="1"/>
  <c r="V24" i="1" s="1"/>
</calcChain>
</file>

<file path=xl/sharedStrings.xml><?xml version="1.0" encoding="utf-8"?>
<sst xmlns="http://schemas.openxmlformats.org/spreadsheetml/2006/main" count="132" uniqueCount="37">
  <si>
    <t/>
  </si>
  <si>
    <t>CAJA DE AHORROS</t>
  </si>
  <si>
    <t>002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</si>
  <si>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</si>
  <si>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</si>
  <si>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</si>
  <si>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</si>
  <si>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</si>
  <si>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</si>
  <si>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</si>
  <si>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</si>
  <si>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</si>
  <si>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</si>
  <si>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</si>
  <si>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</si>
  <si>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</si>
  <si>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</si>
  <si>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</si>
  <si>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</si>
  <si>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</si>
  <si>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</si>
  <si>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</si>
  <si>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</si>
  <si>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</si>
  <si>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</si>
  <si>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</si>
  <si>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 xml:space="preserve">2016 </t>
    </r>
    <r>
      <rPr>
        <vertAlign val="superscript"/>
        <sz val="8"/>
        <color theme="1"/>
        <rFont val="Arial"/>
        <family val="2"/>
      </rPr>
      <t>(1)</t>
    </r>
  </si>
  <si>
    <t>Cifras preliminares 2016.</t>
  </si>
  <si>
    <r>
      <t xml:space="preserve">TRIMESTRE III </t>
    </r>
    <r>
      <rPr>
        <vertAlign val="superscript"/>
        <sz val="8"/>
        <color rgb="FFFF0000"/>
        <rFont val="Arial"/>
        <family val="2"/>
      </rPr>
      <t>(2)</t>
    </r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</si>
  <si>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</si>
  <si>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</si>
  <si>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</si>
  <si>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</si>
  <si>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</si>
  <si>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</si>
  <si>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Notas:</t>
  </si>
  <si>
    <t>SEPTIEMBRE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</si>
</sst>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\ #,###.00,,"/>
  </numFmts>
  <fonts count="8" x14ac:knownFonts="1">
    <font>
      <sz val="10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rgb="FFFF0000"/>
      <name val="Arial"/>
      <family val="2"/>
    </font>
    <font>
      <b/>
      <sz val="8"/>
      <color rgb="FFFFFFFF"/>
      <name val="Arial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3">
    <xf numFmtId="0" fontId="0" fillId="0" borderId="0" xfId="0"/>
    <xf numFmtId="165" fontId="1" fillId="0" borderId="13" xfId="0" applyNumberFormat="1" applyFont="1" applyBorder="1" applyAlignment="1">
      <alignment horizontal="right" vertical="top"/>
    </xf>
    <xf numFmtId="166" fontId="1" fillId="0" borderId="13" xfId="0" applyNumberFormat="1" applyFont="1" applyBorder="1" applyAlignment="1">
      <alignment horizontal="right" vertical="top"/>
    </xf>
    <xf numFmtId="2" fontId="1" fillId="0" borderId="0" xfId="0" applyNumberFormat="1" applyFont="1"/>
    <xf numFmtId="0" fontId="1" fillId="0" borderId="0" xfId="0" applyFont="1"/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0" fontId="1" fillId="0" borderId="13" xfId="1" applyNumberFormat="1" applyFont="1" applyBorder="1" applyAlignment="1">
      <alignment horizontal="right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166" fontId="7" fillId="0" borderId="13" xfId="0" applyNumberFormat="1" applyFont="1" applyBorder="1" applyAlignment="1">
      <alignment horizontal="right" vertical="top"/>
    </xf>
    <xf numFmtId="165" fontId="7" fillId="0" borderId="13" xfId="0" applyNumberFormat="1" applyFont="1" applyBorder="1" applyAlignment="1">
      <alignment horizontal="right" vertical="top"/>
    </xf>
    <xf numFmtId="10" fontId="7" fillId="0" borderId="13" xfId="1" applyNumberFormat="1" applyFont="1" applyBorder="1" applyAlignment="1">
      <alignment horizontal="right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1" xfId="0" applyFont="1" applyFill="1" applyBorder="1"/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3" borderId="12" xfId="0" applyFont="1" applyFill="1" applyBorder="1" applyAlignment="1">
      <alignment vertical="top"/>
    </xf>
    <xf numFmtId="0" fontId="1" fillId="3" borderId="10" xfId="0" applyFont="1" applyFill="1" applyBorder="1"/>
    <xf numFmtId="164" fontId="1" fillId="0" borderId="0" xfId="0" applyNumberFormat="1" applyFont="1" applyAlignment="1">
      <alignment horizontal="right" vertical="center"/>
    </xf>
    <xf numFmtId="0" fontId="1" fillId="0" borderId="0" xfId="0" applyFont="1"/>
    <xf numFmtId="0" fontId="5" fillId="0" borderId="1" xfId="0" applyFont="1" applyBorder="1" applyAlignment="1">
      <alignment vertical="center"/>
    </xf>
    <xf numFmtId="0" fontId="1" fillId="0" borderId="1" xfId="0" applyFont="1" applyBorder="1"/>
    <xf numFmtId="0" fontId="3" fillId="0" borderId="9" xfId="0" applyFont="1" applyBorder="1" applyAlignment="1">
      <alignment horizontal="center" vertical="top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MIS%20BANCOS/Adecuaci&#242;n%20de%20capital%20mis%20bancos/Adecuaci&#243;n%20al%20segundo%20trimestre%202017/DATOS%20DE%20CAJA%20DE%20AHORROS%20II%20TRIMEST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</sheetNames>
    <sheetDataSet>
      <sheetData sheetId="0">
        <row r="14">
          <cell r="D14">
            <v>-26253437.719999999</v>
          </cell>
        </row>
        <row r="16">
          <cell r="D16">
            <v>294839908.38</v>
          </cell>
        </row>
      </sheetData>
      <sheetData sheetId="1">
        <row r="15">
          <cell r="K15">
            <v>-25872461.100000001</v>
          </cell>
        </row>
        <row r="17">
          <cell r="D17">
            <v>285768977.88999999</v>
          </cell>
          <cell r="K17">
            <v>280709728.75999999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1"/>
  <sheetViews>
    <sheetView tabSelected="1" workbookViewId="0">
      <pane xSplit="3" ySplit="11" topLeftCell="AA12" activePane="bottomRight" state="frozen"/>
      <selection pane="topRight" activeCell="D1" sqref="D1"/>
      <selection pane="bottomLeft" activeCell="A12" sqref="A12"/>
      <selection pane="bottomRight" activeCell="AS29" sqref="AS29"/>
    </sheetView>
  </sheetViews>
  <sheetFormatPr baseColWidth="10" defaultColWidth="8.77734375" defaultRowHeight="12.75" customHeight="1" x14ac:dyDescent="0.2"/>
  <cols>
    <col min="1" max="1" width="7.21875" style="4" customWidth="1"/>
    <col min="2" max="3" width="7.21875" style="4" bestFit="1" customWidth="1"/>
    <col min="4" max="11" width="7.77734375" style="4" hidden="1" customWidth="1"/>
    <col min="12" max="15" width="7.77734375" style="4" bestFit="1" customWidth="1"/>
    <col min="16" max="16" width="8.21875" style="4" customWidth="1"/>
    <col min="17" max="17" width="7.77734375" style="4" bestFit="1" customWidth="1"/>
    <col min="18" max="18" width="9.21875" style="4" customWidth="1"/>
    <col min="19" max="19" width="7.109375" style="4" bestFit="1" customWidth="1"/>
    <col min="20" max="20" width="9.109375" style="4" customWidth="1"/>
    <col min="21" max="21" width="7.33203125" style="4" customWidth="1"/>
    <col min="22" max="22" width="10.88671875" style="4" bestFit="1" customWidth="1"/>
    <col min="23" max="16384" width="8.77734375" style="4"/>
  </cols>
  <sheetData>
    <row r="1" spans="1:43" ht="10.199999999999999" x14ac:dyDescent="0.2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43" ht="10.199999999999999" x14ac:dyDescent="0.2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</row>
    <row r="3" spans="1:43" ht="19.5" customHeight="1" x14ac:dyDescent="0.2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</row>
    <row r="4" spans="1:43" ht="18.75" customHeight="1" x14ac:dyDescent="0.2">
      <c r="A4" s="28" t="s">
        <v>36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1:43" ht="18.7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</row>
    <row r="6" spans="1:43" ht="18.75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3" ht="12.75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43" ht="10.8" thickBot="1" x14ac:dyDescent="0.25">
      <c r="A8" s="33" t="s">
        <v>2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43" ht="12" thickBot="1" x14ac:dyDescent="0.25">
      <c r="A9" s="35" t="s">
        <v>0</v>
      </c>
      <c r="B9" s="36"/>
      <c r="C9" s="37"/>
      <c r="D9" s="24" t="s">
        <v>3</v>
      </c>
      <c r="E9" s="25"/>
      <c r="F9" s="24" t="s">
        <v>4</v>
      </c>
      <c r="G9" s="30"/>
      <c r="H9" s="30"/>
      <c r="I9" s="30"/>
      <c r="J9" s="30"/>
      <c r="K9" s="30"/>
      <c r="L9" s="30"/>
      <c r="M9" s="25"/>
      <c r="N9" s="24" t="s">
        <v>26</v>
      </c>
      <c r="O9" s="30"/>
      <c r="P9" s="30"/>
      <c r="Q9" s="30"/>
      <c r="R9" s="30"/>
      <c r="S9" s="30"/>
      <c r="T9" s="30"/>
      <c r="U9" s="25"/>
      <c r="V9" s="24">
        <v>2017</v>
      </c>
      <c r="W9" s="25"/>
      <c r="X9" s="24">
        <v>2017</v>
      </c>
      <c r="Y9" s="25"/>
      <c r="Z9" s="24">
        <v>2017</v>
      </c>
      <c r="AA9" s="25"/>
      <c r="AB9" s="24">
        <v>2017</v>
      </c>
      <c r="AC9" s="25"/>
      <c r="AD9" s="24">
        <v>2018</v>
      </c>
      <c r="AE9" s="25"/>
      <c r="AF9" s="24">
        <v>2018</v>
      </c>
      <c r="AG9" s="25"/>
      <c r="AH9" s="24">
        <v>2018</v>
      </c>
      <c r="AI9" s="25"/>
      <c r="AJ9" s="24">
        <v>2018</v>
      </c>
      <c r="AK9" s="25"/>
      <c r="AL9" s="24">
        <v>2019</v>
      </c>
      <c r="AM9" s="25"/>
      <c r="AN9" s="24">
        <v>2019</v>
      </c>
      <c r="AO9" s="25"/>
      <c r="AP9" s="24">
        <v>2019</v>
      </c>
      <c r="AQ9" s="25"/>
    </row>
    <row r="10" spans="1:43" ht="12" thickBot="1" x14ac:dyDescent="0.25">
      <c r="A10" s="38"/>
      <c r="B10" s="32"/>
      <c r="C10" s="39"/>
      <c r="D10" s="24" t="s">
        <v>5</v>
      </c>
      <c r="E10" s="25"/>
      <c r="F10" s="24" t="s">
        <v>6</v>
      </c>
      <c r="G10" s="25"/>
      <c r="H10" s="24" t="s">
        <v>7</v>
      </c>
      <c r="I10" s="25"/>
      <c r="J10" s="24" t="s">
        <v>8</v>
      </c>
      <c r="K10" s="25"/>
      <c r="L10" s="24" t="s">
        <v>5</v>
      </c>
      <c r="M10" s="25"/>
      <c r="N10" s="24" t="s">
        <v>6</v>
      </c>
      <c r="O10" s="25"/>
      <c r="P10" s="24" t="s">
        <v>7</v>
      </c>
      <c r="Q10" s="25"/>
      <c r="R10" s="24" t="s">
        <v>28</v>
      </c>
      <c r="S10" s="25"/>
      <c r="T10" s="24" t="s">
        <v>5</v>
      </c>
      <c r="U10" s="25"/>
      <c r="V10" s="24" t="s">
        <v>6</v>
      </c>
      <c r="W10" s="25"/>
      <c r="X10" s="24" t="s">
        <v>7</v>
      </c>
      <c r="Y10" s="25"/>
      <c r="Z10" s="24" t="s">
        <v>8</v>
      </c>
      <c r="AA10" s="25"/>
      <c r="AB10" s="24" t="s">
        <v>5</v>
      </c>
      <c r="AC10" s="25"/>
      <c r="AD10" s="24" t="s">
        <v>6</v>
      </c>
      <c r="AE10" s="25"/>
      <c r="AF10" s="24" t="s">
        <v>7</v>
      </c>
      <c r="AG10" s="25"/>
      <c r="AH10" s="24" t="s">
        <v>8</v>
      </c>
      <c r="AI10" s="25"/>
      <c r="AJ10" s="24" t="s">
        <v>5</v>
      </c>
      <c r="AK10" s="25"/>
      <c r="AL10" s="24" t="s">
        <v>6</v>
      </c>
      <c r="AM10" s="25"/>
      <c r="AN10" s="24" t="s">
        <v>7</v>
      </c>
      <c r="AO10" s="25"/>
      <c r="AP10" s="24" t="s">
        <v>8</v>
      </c>
      <c r="AQ10" s="25"/>
    </row>
    <row r="11" spans="1:43" ht="10.8" thickBot="1" x14ac:dyDescent="0.25">
      <c r="A11" s="40"/>
      <c r="B11" s="41"/>
      <c r="C11" s="42"/>
      <c r="D11" s="5" t="s">
        <v>9</v>
      </c>
      <c r="E11" s="5" t="s">
        <v>10</v>
      </c>
      <c r="F11" s="5" t="s">
        <v>9</v>
      </c>
      <c r="G11" s="5" t="s">
        <v>10</v>
      </c>
      <c r="H11" s="5" t="s">
        <v>9</v>
      </c>
      <c r="I11" s="5" t="s">
        <v>10</v>
      </c>
      <c r="J11" s="5" t="s">
        <v>9</v>
      </c>
      <c r="K11" s="5" t="s">
        <v>10</v>
      </c>
      <c r="L11" s="5" t="s">
        <v>9</v>
      </c>
      <c r="M11" s="5" t="s">
        <v>10</v>
      </c>
      <c r="N11" s="5" t="s">
        <v>9</v>
      </c>
      <c r="O11" s="5" t="s">
        <v>10</v>
      </c>
      <c r="P11" s="5" t="s">
        <v>9</v>
      </c>
      <c r="Q11" s="5" t="s">
        <v>10</v>
      </c>
      <c r="R11" s="5" t="s">
        <v>9</v>
      </c>
      <c r="S11" s="5" t="s">
        <v>10</v>
      </c>
      <c r="T11" s="5" t="s">
        <v>9</v>
      </c>
      <c r="U11" s="5" t="s">
        <v>10</v>
      </c>
      <c r="V11" s="6" t="s">
        <v>9</v>
      </c>
      <c r="W11" s="6" t="s">
        <v>10</v>
      </c>
      <c r="X11" s="11" t="s">
        <v>9</v>
      </c>
      <c r="Y11" s="11" t="s">
        <v>10</v>
      </c>
      <c r="Z11" s="12" t="s">
        <v>9</v>
      </c>
      <c r="AA11" s="12" t="s">
        <v>10</v>
      </c>
      <c r="AB11" s="13" t="s">
        <v>9</v>
      </c>
      <c r="AC11" s="13" t="s">
        <v>10</v>
      </c>
      <c r="AD11" s="14" t="s">
        <v>9</v>
      </c>
      <c r="AE11" s="14" t="s">
        <v>10</v>
      </c>
      <c r="AF11" s="18" t="s">
        <v>9</v>
      </c>
      <c r="AG11" s="18" t="s">
        <v>10</v>
      </c>
      <c r="AH11" s="19" t="s">
        <v>9</v>
      </c>
      <c r="AI11" s="19" t="s">
        <v>10</v>
      </c>
      <c r="AJ11" s="20" t="s">
        <v>9</v>
      </c>
      <c r="AK11" s="20" t="s">
        <v>10</v>
      </c>
      <c r="AL11" s="21" t="s">
        <v>9</v>
      </c>
      <c r="AM11" s="21" t="s">
        <v>10</v>
      </c>
      <c r="AN11" s="22" t="s">
        <v>9</v>
      </c>
      <c r="AO11" s="22" t="s">
        <v>10</v>
      </c>
      <c r="AP11" s="23" t="s">
        <v>9</v>
      </c>
      <c r="AQ11" s="23" t="s">
        <v>10</v>
      </c>
    </row>
    <row r="12" spans="1:43" ht="10.8" thickBot="1" x14ac:dyDescent="0.25">
      <c r="A12" s="29" t="s">
        <v>11</v>
      </c>
      <c r="B12" s="30"/>
      <c r="C12" s="25"/>
      <c r="D12" s="1">
        <v>380.54655210999999</v>
      </c>
      <c r="E12" s="1">
        <v>0</v>
      </c>
      <c r="F12" s="1">
        <v>381.51476759000002</v>
      </c>
      <c r="G12" s="1">
        <v>0</v>
      </c>
      <c r="H12" s="1">
        <v>400.76792155999999</v>
      </c>
      <c r="I12" s="1">
        <v>0</v>
      </c>
      <c r="J12" s="1">
        <v>400.46855189000001</v>
      </c>
      <c r="K12" s="1">
        <v>0</v>
      </c>
      <c r="L12" s="1">
        <v>396.20703018</v>
      </c>
      <c r="M12" s="1">
        <v>0</v>
      </c>
      <c r="N12" s="1">
        <v>394.76719609999998</v>
      </c>
      <c r="O12" s="1">
        <v>0</v>
      </c>
      <c r="P12" s="1">
        <v>396.90385293999998</v>
      </c>
      <c r="Q12" s="1">
        <v>0</v>
      </c>
      <c r="R12" s="2">
        <v>274998153.00999999</v>
      </c>
      <c r="S12" s="2">
        <v>0</v>
      </c>
      <c r="T12" s="2">
        <v>317146536.82999998</v>
      </c>
      <c r="U12" s="2">
        <v>0</v>
      </c>
      <c r="V12" s="2">
        <v>319125868.19</v>
      </c>
      <c r="W12" s="2">
        <v>0</v>
      </c>
      <c r="X12" s="2">
        <v>310502936.64999998</v>
      </c>
      <c r="Y12" s="2">
        <v>0</v>
      </c>
      <c r="Z12" s="2">
        <v>280446645.94</v>
      </c>
      <c r="AA12" s="2">
        <v>0</v>
      </c>
      <c r="AB12" s="15">
        <v>279162080.79000002</v>
      </c>
      <c r="AC12" s="15">
        <v>0</v>
      </c>
      <c r="AD12" s="15">
        <v>263950533.31</v>
      </c>
      <c r="AE12" s="15">
        <v>0</v>
      </c>
      <c r="AF12" s="15">
        <v>265175316.99000001</v>
      </c>
      <c r="AG12" s="15">
        <v>0</v>
      </c>
      <c r="AH12" s="15">
        <v>259108740.25999999</v>
      </c>
      <c r="AI12" s="15">
        <v>0</v>
      </c>
      <c r="AJ12" s="15">
        <v>267714938.31999999</v>
      </c>
      <c r="AK12" s="15">
        <v>0</v>
      </c>
      <c r="AL12" s="15">
        <v>267039647.80000001</v>
      </c>
      <c r="AM12" s="15">
        <v>0</v>
      </c>
      <c r="AN12" s="15">
        <v>267946240.46000001</v>
      </c>
      <c r="AO12" s="15">
        <v>0</v>
      </c>
      <c r="AP12" s="15">
        <v>279946933.14999998</v>
      </c>
      <c r="AQ12" s="15">
        <v>0</v>
      </c>
    </row>
    <row r="13" spans="1:43" ht="10.8" thickBot="1" x14ac:dyDescent="0.25">
      <c r="A13" s="29" t="s">
        <v>12</v>
      </c>
      <c r="B13" s="30"/>
      <c r="C13" s="25"/>
      <c r="D13" s="1">
        <v>16.409699750000001</v>
      </c>
      <c r="E13" s="1">
        <v>1.640969975</v>
      </c>
      <c r="F13" s="1">
        <v>16.444493210000001</v>
      </c>
      <c r="G13" s="1">
        <v>1.644449321</v>
      </c>
      <c r="H13" s="1">
        <v>16.302132050000001</v>
      </c>
      <c r="I13" s="1">
        <v>1.630213205</v>
      </c>
      <c r="J13" s="1">
        <v>16.296416199999999</v>
      </c>
      <c r="K13" s="1">
        <v>1.6296416199999999</v>
      </c>
      <c r="L13" s="1">
        <v>16.150945610000001</v>
      </c>
      <c r="M13" s="1">
        <v>1.615094561</v>
      </c>
      <c r="N13" s="1">
        <v>16.165520239999999</v>
      </c>
      <c r="O13" s="1">
        <v>1.616552024</v>
      </c>
      <c r="P13" s="1">
        <v>6.0241858700000002</v>
      </c>
      <c r="Q13" s="1">
        <v>0.60241858699999995</v>
      </c>
      <c r="R13" s="2">
        <v>120671601.13</v>
      </c>
      <c r="S13" s="2">
        <v>12067160.109999999</v>
      </c>
      <c r="T13" s="2">
        <v>156646900.27000001</v>
      </c>
      <c r="U13" s="2">
        <v>15664690.030000001</v>
      </c>
      <c r="V13" s="2">
        <v>146402283.27000001</v>
      </c>
      <c r="W13" s="2">
        <v>14640228.319999998</v>
      </c>
      <c r="X13" s="2">
        <v>145476640.19</v>
      </c>
      <c r="Y13" s="2">
        <v>14547664.02</v>
      </c>
      <c r="Z13" s="2">
        <v>145193446.06</v>
      </c>
      <c r="AA13" s="2">
        <v>14519344.609999999</v>
      </c>
      <c r="AB13" s="15">
        <v>142442699.37</v>
      </c>
      <c r="AC13" s="15">
        <v>14244269.940000001</v>
      </c>
      <c r="AD13" s="15">
        <v>139443032.00999999</v>
      </c>
      <c r="AE13" s="15">
        <v>13944303.199999999</v>
      </c>
      <c r="AF13" s="15">
        <v>139545347.21000001</v>
      </c>
      <c r="AG13" s="15">
        <v>13954534.73</v>
      </c>
      <c r="AH13" s="15">
        <v>135506860.69</v>
      </c>
      <c r="AI13" s="15">
        <v>13550686.080000002</v>
      </c>
      <c r="AJ13" s="15">
        <v>86746044.540000007</v>
      </c>
      <c r="AK13" s="15">
        <v>8674604.459999999</v>
      </c>
      <c r="AL13" s="15">
        <v>99053506.439999998</v>
      </c>
      <c r="AM13" s="15">
        <v>9905350.6400000006</v>
      </c>
      <c r="AN13" s="15">
        <v>63881937.020000003</v>
      </c>
      <c r="AO13" s="15">
        <v>6388193.7200000007</v>
      </c>
      <c r="AP13" s="15">
        <v>328835238.49000001</v>
      </c>
      <c r="AQ13" s="15">
        <v>32883523.850000001</v>
      </c>
    </row>
    <row r="14" spans="1:43" ht="10.8" thickBot="1" x14ac:dyDescent="0.25">
      <c r="A14" s="29" t="s">
        <v>13</v>
      </c>
      <c r="B14" s="30"/>
      <c r="C14" s="25"/>
      <c r="D14" s="1">
        <v>289.61527375999998</v>
      </c>
      <c r="E14" s="1">
        <v>57.923054751999999</v>
      </c>
      <c r="F14" s="1">
        <v>275.34938833000001</v>
      </c>
      <c r="G14" s="1">
        <v>55.069877665999996</v>
      </c>
      <c r="H14" s="1">
        <v>243.26039754999999</v>
      </c>
      <c r="I14" s="1">
        <v>48.65207951</v>
      </c>
      <c r="J14" s="1">
        <v>366.35869564000001</v>
      </c>
      <c r="K14" s="1">
        <v>73.271739127999993</v>
      </c>
      <c r="L14" s="1">
        <v>382.89596840000002</v>
      </c>
      <c r="M14" s="1">
        <v>76.579193680000003</v>
      </c>
      <c r="N14" s="1">
        <v>368.70013627999998</v>
      </c>
      <c r="O14" s="1">
        <v>73.740027256000005</v>
      </c>
      <c r="P14" s="1">
        <v>572.02075117000004</v>
      </c>
      <c r="Q14" s="1">
        <v>114.404150234</v>
      </c>
      <c r="R14" s="2">
        <v>580414061.41999996</v>
      </c>
      <c r="S14" s="2">
        <v>116082812.28</v>
      </c>
      <c r="T14" s="2">
        <v>375111383.24000001</v>
      </c>
      <c r="U14" s="2">
        <v>75022276.650000006</v>
      </c>
      <c r="V14" s="2">
        <v>459500046.5</v>
      </c>
      <c r="W14" s="2">
        <v>91900009.299999997</v>
      </c>
      <c r="X14" s="2">
        <v>450607490.93000001</v>
      </c>
      <c r="Y14" s="2">
        <v>90121498.189999998</v>
      </c>
      <c r="Z14" s="2">
        <v>458618106.79000002</v>
      </c>
      <c r="AA14" s="2">
        <v>91723621.359999999</v>
      </c>
      <c r="AB14" s="15">
        <v>609529916.67999995</v>
      </c>
      <c r="AC14" s="15">
        <v>121905983.34</v>
      </c>
      <c r="AD14" s="15">
        <v>482834744.72000003</v>
      </c>
      <c r="AE14" s="15">
        <v>96566948.939999998</v>
      </c>
      <c r="AF14" s="15">
        <v>408345747.39999998</v>
      </c>
      <c r="AG14" s="15">
        <v>81669149.480000004</v>
      </c>
      <c r="AH14" s="15">
        <v>359019664.49000001</v>
      </c>
      <c r="AI14" s="15">
        <v>71803932.900000006</v>
      </c>
      <c r="AJ14" s="15">
        <v>468140508.63</v>
      </c>
      <c r="AK14" s="15">
        <v>93628101.730000004</v>
      </c>
      <c r="AL14" s="15">
        <v>368804666.60000002</v>
      </c>
      <c r="AM14" s="15">
        <v>73760933.319999993</v>
      </c>
      <c r="AN14" s="15">
        <v>345445419.38</v>
      </c>
      <c r="AO14" s="15">
        <v>69089083.870000005</v>
      </c>
      <c r="AP14" s="15">
        <v>395112566.23000002</v>
      </c>
      <c r="AQ14" s="15">
        <v>79022513.239999995</v>
      </c>
    </row>
    <row r="15" spans="1:43" ht="10.8" thickBot="1" x14ac:dyDescent="0.25">
      <c r="A15" s="29" t="s">
        <v>14</v>
      </c>
      <c r="B15" s="30"/>
      <c r="C15" s="25"/>
      <c r="D15" s="1">
        <v>1213.5780413699999</v>
      </c>
      <c r="E15" s="1">
        <v>606.78902068499997</v>
      </c>
      <c r="F15" s="1">
        <v>1217.8724802700001</v>
      </c>
      <c r="G15" s="1">
        <v>608.93624013500005</v>
      </c>
      <c r="H15" s="1">
        <v>1289.24199746</v>
      </c>
      <c r="I15" s="1">
        <v>644.62099873</v>
      </c>
      <c r="J15" s="1">
        <v>1312.7208859</v>
      </c>
      <c r="K15" s="1">
        <v>656.36044294999999</v>
      </c>
      <c r="L15" s="1">
        <v>1321.3590239800001</v>
      </c>
      <c r="M15" s="1">
        <v>660.67951199000004</v>
      </c>
      <c r="N15" s="1">
        <v>1336.30333911</v>
      </c>
      <c r="O15" s="1">
        <v>668.15166955500001</v>
      </c>
      <c r="P15" s="1">
        <v>1369.91651417</v>
      </c>
      <c r="Q15" s="1">
        <v>684.95825708500001</v>
      </c>
      <c r="R15" s="2">
        <v>124996255.95999999</v>
      </c>
      <c r="S15" s="2">
        <v>43748689.590000004</v>
      </c>
      <c r="T15" s="2">
        <v>131428505.98999999</v>
      </c>
      <c r="U15" s="2">
        <v>45999977.090000004</v>
      </c>
      <c r="V15" s="2">
        <v>140784907.84</v>
      </c>
      <c r="W15" s="2">
        <v>49274717.740000002</v>
      </c>
      <c r="X15" s="2">
        <v>151958492.75999999</v>
      </c>
      <c r="Y15" s="2">
        <v>53185472.469999999</v>
      </c>
      <c r="Z15" s="2">
        <v>150735385.81</v>
      </c>
      <c r="AA15" s="2">
        <v>52757385.039999999</v>
      </c>
      <c r="AB15" s="15">
        <v>162450001.94999999</v>
      </c>
      <c r="AC15" s="15">
        <v>56857500.68</v>
      </c>
      <c r="AD15" s="15">
        <v>175257697.78</v>
      </c>
      <c r="AE15" s="15">
        <v>61340194.229999997</v>
      </c>
      <c r="AF15" s="15">
        <v>190684061.66999999</v>
      </c>
      <c r="AG15" s="15">
        <v>66739421.579999998</v>
      </c>
      <c r="AH15" s="15">
        <v>209845204.97</v>
      </c>
      <c r="AI15" s="15">
        <v>73445821.739999995</v>
      </c>
      <c r="AJ15" s="15">
        <v>227094336.66999999</v>
      </c>
      <c r="AK15" s="15">
        <v>79483017.840000004</v>
      </c>
      <c r="AL15" s="15">
        <v>242658100.99000001</v>
      </c>
      <c r="AM15" s="15">
        <v>84930335.340000004</v>
      </c>
      <c r="AN15" s="15">
        <v>258709298.87</v>
      </c>
      <c r="AO15" s="15">
        <v>90548254.599999994</v>
      </c>
      <c r="AP15" s="15">
        <v>275068402.01999998</v>
      </c>
      <c r="AQ15" s="15">
        <v>96273940.709999993</v>
      </c>
    </row>
    <row r="16" spans="1:43" ht="10.8" thickBot="1" x14ac:dyDescent="0.25">
      <c r="A16" s="29" t="s">
        <v>15</v>
      </c>
      <c r="B16" s="30"/>
      <c r="C16" s="25"/>
      <c r="D16" s="1">
        <v>752.36243187000002</v>
      </c>
      <c r="E16" s="1">
        <v>752.36243187000002</v>
      </c>
      <c r="F16" s="1">
        <v>751.10625374999995</v>
      </c>
      <c r="G16" s="1">
        <v>751.10625374999995</v>
      </c>
      <c r="H16" s="1">
        <v>653.95111304</v>
      </c>
      <c r="I16" s="1">
        <v>653.95111304</v>
      </c>
      <c r="J16" s="1">
        <v>690.34009203999994</v>
      </c>
      <c r="K16" s="1">
        <v>690.34009203999994</v>
      </c>
      <c r="L16" s="1">
        <v>729.65141545999995</v>
      </c>
      <c r="M16" s="1">
        <v>729.65141545999995</v>
      </c>
      <c r="N16" s="1">
        <v>707.77054807000002</v>
      </c>
      <c r="O16" s="1">
        <v>707.77054807000002</v>
      </c>
      <c r="P16" s="1">
        <v>745.88169151</v>
      </c>
      <c r="Q16" s="1">
        <v>745.88169151</v>
      </c>
      <c r="R16" s="2">
        <v>1143421322.1300001</v>
      </c>
      <c r="S16" s="2">
        <v>571710661.08000004</v>
      </c>
      <c r="T16" s="2">
        <v>1149906492.05</v>
      </c>
      <c r="U16" s="2">
        <v>574953246.02999997</v>
      </c>
      <c r="V16" s="2">
        <v>1168539146.6199999</v>
      </c>
      <c r="W16" s="2">
        <v>584269573.33000004</v>
      </c>
      <c r="X16" s="2">
        <v>1199914929.3399999</v>
      </c>
      <c r="Y16" s="2">
        <v>599957464.66999996</v>
      </c>
      <c r="Z16" s="2">
        <v>1181732531</v>
      </c>
      <c r="AA16" s="2">
        <v>590866265.50999999</v>
      </c>
      <c r="AB16" s="15">
        <v>1206325188.8599999</v>
      </c>
      <c r="AC16" s="15">
        <v>603162594.44000006</v>
      </c>
      <c r="AD16" s="15">
        <v>1152334670.6600001</v>
      </c>
      <c r="AE16" s="15">
        <v>576167335.35000002</v>
      </c>
      <c r="AF16" s="15">
        <v>1212435889.8199999</v>
      </c>
      <c r="AG16" s="15">
        <v>606217944.91999996</v>
      </c>
      <c r="AH16" s="15">
        <v>1293936457.6099999</v>
      </c>
      <c r="AI16" s="15">
        <v>646968228.80999994</v>
      </c>
      <c r="AJ16" s="15">
        <v>1319748897.95</v>
      </c>
      <c r="AK16" s="15">
        <v>659874448.97000003</v>
      </c>
      <c r="AL16" s="15">
        <v>1342713123.04</v>
      </c>
      <c r="AM16" s="15">
        <v>671356561.53999996</v>
      </c>
      <c r="AN16" s="15">
        <v>1419305957.1099999</v>
      </c>
      <c r="AO16" s="15">
        <v>709652978.55999994</v>
      </c>
      <c r="AP16" s="15">
        <v>1447656102.95</v>
      </c>
      <c r="AQ16" s="15">
        <v>723828051.49000001</v>
      </c>
    </row>
    <row r="17" spans="1:43" ht="10.8" thickBot="1" x14ac:dyDescent="0.25">
      <c r="A17" s="29" t="s">
        <v>16</v>
      </c>
      <c r="B17" s="30"/>
      <c r="C17" s="25"/>
      <c r="D17" s="1">
        <v>143.35262571000001</v>
      </c>
      <c r="E17" s="1">
        <v>179.19078213750001</v>
      </c>
      <c r="F17" s="1">
        <v>202.52728599</v>
      </c>
      <c r="G17" s="1">
        <v>253.15910748749999</v>
      </c>
      <c r="H17" s="1">
        <v>283.69304751999999</v>
      </c>
      <c r="I17" s="1">
        <v>354.61630939999998</v>
      </c>
      <c r="J17" s="1">
        <v>291.36099745000001</v>
      </c>
      <c r="K17" s="1">
        <v>364.20124681250002</v>
      </c>
      <c r="L17" s="1">
        <v>266.99895477000001</v>
      </c>
      <c r="M17" s="1">
        <v>333.7486934625</v>
      </c>
      <c r="N17" s="1">
        <v>312.57563658999999</v>
      </c>
      <c r="O17" s="1">
        <v>390.71954573750003</v>
      </c>
      <c r="P17" s="1">
        <v>354.45851262000002</v>
      </c>
      <c r="Q17" s="1">
        <v>443.07314077500001</v>
      </c>
      <c r="R17" s="2">
        <v>828192336.25</v>
      </c>
      <c r="S17" s="2">
        <v>828192336.25</v>
      </c>
      <c r="T17" s="2">
        <v>792642622.02999997</v>
      </c>
      <c r="U17" s="2">
        <v>792642622.02999997</v>
      </c>
      <c r="V17" s="2">
        <v>783135081.39999998</v>
      </c>
      <c r="W17" s="2">
        <v>783135081.39999998</v>
      </c>
      <c r="X17" s="2">
        <v>824405739.53999996</v>
      </c>
      <c r="Y17" s="2">
        <v>824405739.53999996</v>
      </c>
      <c r="Z17" s="2">
        <v>449396654.72000003</v>
      </c>
      <c r="AA17" s="2">
        <v>449396654.72000003</v>
      </c>
      <c r="AB17" s="15">
        <v>438746923.44</v>
      </c>
      <c r="AC17" s="15">
        <v>438746923.44</v>
      </c>
      <c r="AD17" s="15">
        <v>473459330.49000001</v>
      </c>
      <c r="AE17" s="15">
        <v>473459330.49000001</v>
      </c>
      <c r="AF17" s="15">
        <v>443710415.72000003</v>
      </c>
      <c r="AG17" s="15">
        <v>443710415.72000003</v>
      </c>
      <c r="AH17" s="15">
        <v>400747447.49000001</v>
      </c>
      <c r="AI17" s="15">
        <v>400747447.49000001</v>
      </c>
      <c r="AJ17" s="15">
        <v>673160197.71000004</v>
      </c>
      <c r="AK17" s="15">
        <v>673160197.71000004</v>
      </c>
      <c r="AL17" s="15">
        <v>685357277.70000005</v>
      </c>
      <c r="AM17" s="15">
        <v>685357277.70000005</v>
      </c>
      <c r="AN17" s="15">
        <v>676502799.00999999</v>
      </c>
      <c r="AO17" s="15">
        <v>676502799.00999999</v>
      </c>
      <c r="AP17" s="15">
        <v>685134459.63</v>
      </c>
      <c r="AQ17" s="15">
        <v>685134459.63</v>
      </c>
    </row>
    <row r="18" spans="1:43" ht="10.8" thickBot="1" x14ac:dyDescent="0.25">
      <c r="A18" s="29" t="s">
        <v>17</v>
      </c>
      <c r="B18" s="30"/>
      <c r="C18" s="25"/>
      <c r="D18" s="1">
        <v>7.21896877</v>
      </c>
      <c r="E18" s="1">
        <v>10.828453155</v>
      </c>
      <c r="F18" s="1">
        <v>7.7409756500000002</v>
      </c>
      <c r="G18" s="1">
        <v>11.611463475000001</v>
      </c>
      <c r="H18" s="1">
        <v>7.4447667600000003</v>
      </c>
      <c r="I18" s="1">
        <v>11.16715014</v>
      </c>
      <c r="J18" s="1">
        <v>6.3319025800000004</v>
      </c>
      <c r="K18" s="1">
        <v>9.4978538700000001</v>
      </c>
      <c r="L18" s="1">
        <v>7.5742101599999998</v>
      </c>
      <c r="M18" s="1">
        <v>11.36131524</v>
      </c>
      <c r="N18" s="1">
        <v>7.6463920600000002</v>
      </c>
      <c r="O18" s="1">
        <v>11.46958809</v>
      </c>
      <c r="P18" s="1">
        <v>7.4139269800000003</v>
      </c>
      <c r="Q18" s="1">
        <v>11.120890470000001</v>
      </c>
      <c r="R18" s="2">
        <v>436834304.81999999</v>
      </c>
      <c r="S18" s="2">
        <v>546042881.02999997</v>
      </c>
      <c r="T18" s="2">
        <v>473608229.36000001</v>
      </c>
      <c r="U18" s="2">
        <v>592010286.70000005</v>
      </c>
      <c r="V18" s="2">
        <v>485256031.51999998</v>
      </c>
      <c r="W18" s="2">
        <v>606570039.38999999</v>
      </c>
      <c r="X18" s="2">
        <v>500697649.91000003</v>
      </c>
      <c r="Y18" s="2">
        <v>625872062.39999998</v>
      </c>
      <c r="Z18" s="2">
        <v>809619387.05999994</v>
      </c>
      <c r="AA18" s="2">
        <v>1012024233.8200001</v>
      </c>
      <c r="AB18" s="15">
        <v>830624835.16999996</v>
      </c>
      <c r="AC18" s="15">
        <v>1038281043.95</v>
      </c>
      <c r="AD18" s="15">
        <v>900153719.21000004</v>
      </c>
      <c r="AE18" s="15">
        <v>1125192149.01</v>
      </c>
      <c r="AF18" s="15">
        <v>891181547.20000005</v>
      </c>
      <c r="AG18" s="15">
        <v>1113976934</v>
      </c>
      <c r="AH18" s="15">
        <v>900061801.38999999</v>
      </c>
      <c r="AI18" s="15">
        <v>1125077251.74</v>
      </c>
      <c r="AJ18" s="15">
        <v>614446711.78999996</v>
      </c>
      <c r="AK18" s="15">
        <v>768058389.74000001</v>
      </c>
      <c r="AL18" s="15">
        <v>622426786.70000005</v>
      </c>
      <c r="AM18" s="15">
        <v>778033483.37</v>
      </c>
      <c r="AN18" s="15">
        <v>628159067.44000006</v>
      </c>
      <c r="AO18" s="15">
        <v>785198834.27999997</v>
      </c>
      <c r="AP18" s="15">
        <v>631146103.02999997</v>
      </c>
      <c r="AQ18" s="15">
        <v>788932628.77999997</v>
      </c>
    </row>
    <row r="19" spans="1:43" ht="10.8" thickBot="1" x14ac:dyDescent="0.25">
      <c r="A19" s="29" t="s">
        <v>23</v>
      </c>
      <c r="B19" s="30"/>
      <c r="C19" s="25"/>
      <c r="D19" s="1" t="s">
        <v>29</v>
      </c>
      <c r="E19" s="1" t="s">
        <v>29</v>
      </c>
      <c r="F19" s="1" t="s">
        <v>29</v>
      </c>
      <c r="G19" s="1" t="s">
        <v>29</v>
      </c>
      <c r="H19" s="1" t="s">
        <v>29</v>
      </c>
      <c r="I19" s="1" t="s">
        <v>29</v>
      </c>
      <c r="J19" s="1" t="s">
        <v>29</v>
      </c>
      <c r="K19" s="1" t="s">
        <v>29</v>
      </c>
      <c r="L19" s="1" t="s">
        <v>29</v>
      </c>
      <c r="M19" s="1" t="s">
        <v>29</v>
      </c>
      <c r="N19" s="1" t="s">
        <v>29</v>
      </c>
      <c r="O19" s="1" t="s">
        <v>29</v>
      </c>
      <c r="P19" s="1" t="s">
        <v>29</v>
      </c>
      <c r="Q19" s="1" t="s">
        <v>29</v>
      </c>
      <c r="R19" s="2">
        <v>26614634.109999999</v>
      </c>
      <c r="S19" s="2">
        <v>39921951.159999996</v>
      </c>
      <c r="T19" s="2">
        <v>32788151.280000001</v>
      </c>
      <c r="U19" s="2">
        <v>49182226.93</v>
      </c>
      <c r="V19" s="2">
        <v>37584990.079999998</v>
      </c>
      <c r="W19" s="2">
        <v>56377485.130000003</v>
      </c>
      <c r="X19" s="2">
        <v>31721985.079999998</v>
      </c>
      <c r="Y19" s="2">
        <v>47582977.630000003</v>
      </c>
      <c r="Z19" s="2">
        <v>10566588.040000001</v>
      </c>
      <c r="AA19" s="2">
        <v>15849882.069999998</v>
      </c>
      <c r="AB19" s="15">
        <v>12242575.41</v>
      </c>
      <c r="AC19" s="15">
        <v>18363863.119999997</v>
      </c>
      <c r="AD19" s="15">
        <v>9692160.5199999996</v>
      </c>
      <c r="AE19" s="15">
        <v>14538240.790000001</v>
      </c>
      <c r="AF19" s="15">
        <v>12271323.51</v>
      </c>
      <c r="AG19" s="15">
        <v>18406985.27</v>
      </c>
      <c r="AH19" s="15">
        <v>13899024.080000002</v>
      </c>
      <c r="AI19" s="15">
        <v>20848536.130000003</v>
      </c>
      <c r="AJ19" s="15">
        <v>31375274.780000001</v>
      </c>
      <c r="AK19" s="15">
        <v>47062912.18</v>
      </c>
      <c r="AL19" s="15">
        <v>27262623.640000001</v>
      </c>
      <c r="AM19" s="15">
        <v>40893935.469999999</v>
      </c>
      <c r="AN19" s="15">
        <v>30489774.129999999</v>
      </c>
      <c r="AO19" s="15">
        <v>45734661.210000001</v>
      </c>
      <c r="AP19" s="15">
        <v>36074754.630000003</v>
      </c>
      <c r="AQ19" s="15">
        <v>54112131.950000003</v>
      </c>
    </row>
    <row r="20" spans="1:43" ht="10.8" thickBot="1" x14ac:dyDescent="0.25">
      <c r="A20" s="29" t="s">
        <v>24</v>
      </c>
      <c r="B20" s="30"/>
      <c r="C20" s="25"/>
      <c r="D20" s="1" t="s">
        <v>29</v>
      </c>
      <c r="E20" s="1" t="s">
        <v>29</v>
      </c>
      <c r="F20" s="1" t="s">
        <v>29</v>
      </c>
      <c r="G20" s="1" t="s">
        <v>29</v>
      </c>
      <c r="H20" s="1" t="s">
        <v>29</v>
      </c>
      <c r="I20" s="1" t="s">
        <v>29</v>
      </c>
      <c r="J20" s="1" t="s">
        <v>29</v>
      </c>
      <c r="K20" s="1" t="s">
        <v>29</v>
      </c>
      <c r="L20" s="1" t="s">
        <v>29</v>
      </c>
      <c r="M20" s="1" t="s">
        <v>29</v>
      </c>
      <c r="N20" s="1" t="s">
        <v>29</v>
      </c>
      <c r="O20" s="1" t="s">
        <v>29</v>
      </c>
      <c r="P20" s="1" t="s">
        <v>29</v>
      </c>
      <c r="Q20" s="1" t="s">
        <v>29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</row>
    <row r="21" spans="1:43" ht="10.8" thickBot="1" x14ac:dyDescent="0.25">
      <c r="A21" s="29" t="s">
        <v>25</v>
      </c>
      <c r="B21" s="30"/>
      <c r="C21" s="25"/>
      <c r="D21" s="1" t="s">
        <v>29</v>
      </c>
      <c r="E21" s="1" t="s">
        <v>29</v>
      </c>
      <c r="F21" s="1" t="s">
        <v>29</v>
      </c>
      <c r="G21" s="1" t="s">
        <v>29</v>
      </c>
      <c r="H21" s="1" t="s">
        <v>29</v>
      </c>
      <c r="I21" s="1" t="s">
        <v>29</v>
      </c>
      <c r="J21" s="1" t="s">
        <v>29</v>
      </c>
      <c r="K21" s="1" t="s">
        <v>29</v>
      </c>
      <c r="L21" s="1" t="s">
        <v>29</v>
      </c>
      <c r="M21" s="1" t="s">
        <v>29</v>
      </c>
      <c r="N21" s="1" t="s">
        <v>29</v>
      </c>
      <c r="O21" s="1" t="s">
        <v>29</v>
      </c>
      <c r="P21" s="1" t="s">
        <v>29</v>
      </c>
      <c r="Q21" s="1" t="s">
        <v>29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</row>
    <row r="22" spans="1:43" ht="10.8" thickBot="1" x14ac:dyDescent="0.25">
      <c r="A22" s="29" t="s">
        <v>18</v>
      </c>
      <c r="B22" s="30"/>
      <c r="C22" s="25"/>
      <c r="D22" s="1">
        <v>2803.0835933399999</v>
      </c>
      <c r="E22" s="1">
        <v>1608.7347125745</v>
      </c>
      <c r="F22" s="1">
        <v>2852.5556447899999</v>
      </c>
      <c r="G22" s="1">
        <v>1681.5273918344999</v>
      </c>
      <c r="H22" s="1">
        <v>2894.6613759400002</v>
      </c>
      <c r="I22" s="1">
        <v>1714.637864025</v>
      </c>
      <c r="J22" s="1">
        <v>3083.8775417000002</v>
      </c>
      <c r="K22" s="1">
        <v>1795.3010164205</v>
      </c>
      <c r="L22" s="1">
        <v>3120.83754856</v>
      </c>
      <c r="M22" s="1">
        <v>1813.6352243935</v>
      </c>
      <c r="N22" s="1">
        <v>3143.92876845</v>
      </c>
      <c r="O22" s="1">
        <v>1853.4679307325</v>
      </c>
      <c r="P22" s="1">
        <v>3452.61943526</v>
      </c>
      <c r="Q22" s="1">
        <v>2000.040548661</v>
      </c>
      <c r="R22" s="2">
        <v>3536142668.8300004</v>
      </c>
      <c r="S22" s="2">
        <v>2157766491.5</v>
      </c>
      <c r="T22" s="2">
        <f t="shared" ref="T22:Y22" si="0">SUM(T12:T21)</f>
        <v>3429278821.0500002</v>
      </c>
      <c r="U22" s="2">
        <f t="shared" si="0"/>
        <v>2145475325.46</v>
      </c>
      <c r="V22" s="2">
        <f t="shared" si="0"/>
        <v>3540328355.4200001</v>
      </c>
      <c r="W22" s="2">
        <f t="shared" si="0"/>
        <v>2186167134.6100001</v>
      </c>
      <c r="X22" s="2">
        <f t="shared" si="0"/>
        <v>3615285864.3999996</v>
      </c>
      <c r="Y22" s="2">
        <f t="shared" si="0"/>
        <v>2255672878.9200001</v>
      </c>
      <c r="Z22" s="2">
        <f t="shared" ref="Z22:AA22" si="1">SUM(Z12:Z21)</f>
        <v>3486308745.4199996</v>
      </c>
      <c r="AA22" s="2">
        <f t="shared" si="1"/>
        <v>2227137387.1300001</v>
      </c>
      <c r="AB22" s="15">
        <f t="shared" ref="AB22:AC22" si="2">SUM(AB12:AB21)</f>
        <v>3681524221.6699996</v>
      </c>
      <c r="AC22" s="15">
        <f t="shared" si="2"/>
        <v>2291562178.9099998</v>
      </c>
      <c r="AD22" s="15">
        <f t="shared" ref="AD22:AE22" si="3">SUM(AD12:AD21)</f>
        <v>3597125888.7000003</v>
      </c>
      <c r="AE22" s="15">
        <f t="shared" si="3"/>
        <v>2361208502.0100002</v>
      </c>
      <c r="AF22" s="15">
        <f t="shared" ref="AF22:AG22" si="4">SUM(AF12:AF21)</f>
        <v>3563349649.5200005</v>
      </c>
      <c r="AG22" s="15">
        <f t="shared" si="4"/>
        <v>2344675385.7000003</v>
      </c>
      <c r="AH22" s="15">
        <f t="shared" ref="AH22:AI22" si="5">SUM(AH12:AH21)</f>
        <v>3572125200.98</v>
      </c>
      <c r="AI22" s="15">
        <f t="shared" si="5"/>
        <v>2352441904.8900003</v>
      </c>
      <c r="AJ22" s="15">
        <f t="shared" ref="AJ22:AK22" si="6">SUM(AJ12:AJ21)</f>
        <v>3688426910.3900003</v>
      </c>
      <c r="AK22" s="15">
        <f t="shared" si="6"/>
        <v>2329941672.6299996</v>
      </c>
      <c r="AL22" s="15">
        <f t="shared" ref="AL22:AM22" si="7">SUM(AL12:AL21)</f>
        <v>3655315732.9099994</v>
      </c>
      <c r="AM22" s="15">
        <f t="shared" si="7"/>
        <v>2344237877.3799996</v>
      </c>
      <c r="AN22" s="15">
        <f t="shared" ref="AN22:AQ22" si="8">SUM(AN12:AN21)</f>
        <v>3690440493.4200006</v>
      </c>
      <c r="AO22" s="15">
        <f t="shared" si="8"/>
        <v>2383114805.25</v>
      </c>
      <c r="AP22" s="15">
        <v>4078974560.1300001</v>
      </c>
      <c r="AQ22" s="15">
        <v>2460187249.6500001</v>
      </c>
    </row>
    <row r="23" spans="1:43" ht="10.8" thickBot="1" x14ac:dyDescent="0.25">
      <c r="A23" s="29" t="s">
        <v>19</v>
      </c>
      <c r="B23" s="30"/>
      <c r="C23" s="25"/>
      <c r="D23" s="1">
        <v>20.435449250000001</v>
      </c>
      <c r="E23" s="1">
        <v>0</v>
      </c>
      <c r="F23" s="1">
        <v>26.289614619999998</v>
      </c>
      <c r="G23" s="1">
        <v>0</v>
      </c>
      <c r="H23" s="1">
        <v>22.60499678</v>
      </c>
      <c r="I23" s="1">
        <v>0</v>
      </c>
      <c r="J23" s="1">
        <v>21.86135866</v>
      </c>
      <c r="K23" s="1">
        <v>0</v>
      </c>
      <c r="L23" s="1">
        <v>20.527992399999999</v>
      </c>
      <c r="M23" s="1">
        <v>0</v>
      </c>
      <c r="N23" s="1">
        <v>22.805185120000001</v>
      </c>
      <c r="O23" s="1">
        <v>0</v>
      </c>
      <c r="P23" s="1">
        <v>22.143178649999999</v>
      </c>
      <c r="Q23" s="1">
        <v>0</v>
      </c>
      <c r="R23" s="2">
        <v>19327503.75</v>
      </c>
      <c r="S23" s="2">
        <v>0</v>
      </c>
      <c r="T23" s="2">
        <v>24300811.98</v>
      </c>
      <c r="U23" s="2">
        <v>0</v>
      </c>
      <c r="V23" s="2">
        <f>[1]Hoja1!$K$15*-1</f>
        <v>25872461.100000001</v>
      </c>
      <c r="W23" s="2">
        <v>0</v>
      </c>
      <c r="X23" s="2">
        <f>[1]Sheet1!$D$14*-1</f>
        <v>26253437.719999999</v>
      </c>
      <c r="Y23" s="2">
        <v>0</v>
      </c>
      <c r="Z23" s="2">
        <v>32118776.77</v>
      </c>
      <c r="AA23" s="2">
        <v>0</v>
      </c>
      <c r="AB23" s="15">
        <f>-30397419.86*-1</f>
        <v>30397419.859999999</v>
      </c>
      <c r="AC23" s="15">
        <v>0</v>
      </c>
      <c r="AD23" s="15">
        <f>-54358882.43*-1</f>
        <v>54358882.43</v>
      </c>
      <c r="AE23" s="15">
        <v>0</v>
      </c>
      <c r="AF23" s="15">
        <f>-49903516.61*-1</f>
        <v>49903516.609999999</v>
      </c>
      <c r="AG23" s="15">
        <v>0</v>
      </c>
      <c r="AH23" s="15">
        <f>-47997713.35*-1</f>
        <v>47997713.350000001</v>
      </c>
      <c r="AI23" s="15">
        <v>0</v>
      </c>
      <c r="AJ23" s="15">
        <f>-43959392.72*-1</f>
        <v>43959392.719999999</v>
      </c>
      <c r="AK23" s="15">
        <v>0</v>
      </c>
      <c r="AL23" s="15">
        <f>-46079881.39*-1</f>
        <v>46079881.390000001</v>
      </c>
      <c r="AM23" s="15">
        <v>0</v>
      </c>
      <c r="AN23" s="15">
        <f>-46996375.34*-1</f>
        <v>46996375.340000004</v>
      </c>
      <c r="AO23" s="15">
        <v>0</v>
      </c>
      <c r="AP23" s="15">
        <v>57327357.579999998</v>
      </c>
      <c r="AQ23" s="15">
        <v>0</v>
      </c>
    </row>
    <row r="24" spans="1:43" ht="10.8" thickBot="1" x14ac:dyDescent="0.25">
      <c r="A24" s="29" t="s">
        <v>20</v>
      </c>
      <c r="B24" s="30"/>
      <c r="C24" s="25"/>
      <c r="D24" s="1">
        <v>2782.6481440900002</v>
      </c>
      <c r="E24" s="1">
        <v>1588.2992633245001</v>
      </c>
      <c r="F24" s="1">
        <v>2826.2660301699998</v>
      </c>
      <c r="G24" s="1">
        <v>1655.2377772145001</v>
      </c>
      <c r="H24" s="1">
        <v>2872.0563791599998</v>
      </c>
      <c r="I24" s="1">
        <v>1692.032867245</v>
      </c>
      <c r="J24" s="1">
        <v>3062.0161830400002</v>
      </c>
      <c r="K24" s="1">
        <v>1773.4396577605</v>
      </c>
      <c r="L24" s="1">
        <v>3100.3095561599998</v>
      </c>
      <c r="M24" s="1">
        <v>1793.1072319934999</v>
      </c>
      <c r="N24" s="1">
        <v>3121.1235833300002</v>
      </c>
      <c r="O24" s="1">
        <v>1830.6627456125</v>
      </c>
      <c r="P24" s="1">
        <v>3430.4762566099998</v>
      </c>
      <c r="Q24" s="1">
        <v>1977.897370011</v>
      </c>
      <c r="R24" s="2">
        <v>3516815165.0800004</v>
      </c>
      <c r="S24" s="2">
        <v>2138438987.75</v>
      </c>
      <c r="T24" s="2">
        <f>T22-T23</f>
        <v>3404978009.0700002</v>
      </c>
      <c r="U24" s="2">
        <f>U22-T23</f>
        <v>2121174513.48</v>
      </c>
      <c r="V24" s="2">
        <f>V22-V23</f>
        <v>3514455894.3200002</v>
      </c>
      <c r="W24" s="2">
        <f>W22-V23</f>
        <v>2160294673.5100002</v>
      </c>
      <c r="X24" s="2">
        <f>X22-X23</f>
        <v>3589032426.6799998</v>
      </c>
      <c r="Y24" s="2">
        <f>Y22-X23</f>
        <v>2229419441.2000003</v>
      </c>
      <c r="Z24" s="2">
        <f>Z22-Z23</f>
        <v>3454189968.6499996</v>
      </c>
      <c r="AA24" s="2">
        <f>AA22-Z23</f>
        <v>2195018610.3600001</v>
      </c>
      <c r="AB24" s="15">
        <f>AB22-AB23</f>
        <v>3651126801.8099995</v>
      </c>
      <c r="AC24" s="15">
        <f>AC22-AB23</f>
        <v>2261164759.0499997</v>
      </c>
      <c r="AD24" s="15">
        <f>AD22-AD23</f>
        <v>3542767006.2700005</v>
      </c>
      <c r="AE24" s="15">
        <f>AE22-AD23</f>
        <v>2306849619.5800004</v>
      </c>
      <c r="AF24" s="15">
        <f>AF22-AF23</f>
        <v>3513446132.9100003</v>
      </c>
      <c r="AG24" s="15">
        <f>AG22-AF23</f>
        <v>2294771869.0900002</v>
      </c>
      <c r="AH24" s="15">
        <f>AH22-AH23</f>
        <v>3524127487.6300001</v>
      </c>
      <c r="AI24" s="15">
        <f>AI22-AH23</f>
        <v>2304444191.5400004</v>
      </c>
      <c r="AJ24" s="15">
        <f>AJ22-AJ23</f>
        <v>3644467517.6700006</v>
      </c>
      <c r="AK24" s="15">
        <f>AK22-AJ23</f>
        <v>2285982279.9099998</v>
      </c>
      <c r="AL24" s="15">
        <f>AL22-AL23</f>
        <v>3609235851.5199995</v>
      </c>
      <c r="AM24" s="15">
        <f>AM22-AL23</f>
        <v>2298157995.9899998</v>
      </c>
      <c r="AN24" s="15">
        <f>AN22-AN23</f>
        <v>3643444118.0800004</v>
      </c>
      <c r="AO24" s="15">
        <f>AO22-AN23</f>
        <v>2336118429.9099998</v>
      </c>
      <c r="AP24" s="15">
        <f>AP22-AP23</f>
        <v>4021647202.5500002</v>
      </c>
      <c r="AQ24" s="15">
        <f>AQ22-AP23</f>
        <v>2402859892.0700002</v>
      </c>
    </row>
    <row r="25" spans="1:43" ht="10.8" thickBot="1" x14ac:dyDescent="0.25">
      <c r="A25" s="29" t="s">
        <v>21</v>
      </c>
      <c r="B25" s="30"/>
      <c r="C25" s="25"/>
      <c r="D25" s="1">
        <v>283.99389717999998</v>
      </c>
      <c r="E25" s="1">
        <v>0</v>
      </c>
      <c r="F25" s="1">
        <v>287.63793887999998</v>
      </c>
      <c r="G25" s="1">
        <v>0</v>
      </c>
      <c r="H25" s="1">
        <v>294.71714055000001</v>
      </c>
      <c r="I25" s="1">
        <v>0</v>
      </c>
      <c r="J25" s="1">
        <v>299.40436475000001</v>
      </c>
      <c r="K25" s="1">
        <v>0</v>
      </c>
      <c r="L25" s="1">
        <v>304.44350163000001</v>
      </c>
      <c r="M25" s="1">
        <v>0</v>
      </c>
      <c r="N25" s="1">
        <v>306.00042159999998</v>
      </c>
      <c r="O25" s="1">
        <v>0</v>
      </c>
      <c r="P25" s="1">
        <v>306.53409445</v>
      </c>
      <c r="Q25" s="1">
        <v>0</v>
      </c>
      <c r="R25" s="2">
        <v>306861712.77000004</v>
      </c>
      <c r="S25" s="2">
        <v>0</v>
      </c>
      <c r="T25" s="2">
        <f>[1]Hoja1!$D$17</f>
        <v>285768977.88999999</v>
      </c>
      <c r="U25" s="2">
        <v>0</v>
      </c>
      <c r="V25" s="2">
        <f>[1]Hoja1!$K$17</f>
        <v>280709728.75999999</v>
      </c>
      <c r="W25" s="2">
        <v>0</v>
      </c>
      <c r="X25" s="2">
        <f>[1]Sheet1!$D$16</f>
        <v>294839908.38</v>
      </c>
      <c r="Y25" s="2">
        <v>0</v>
      </c>
      <c r="Z25" s="2">
        <v>315696749.42000002</v>
      </c>
      <c r="AA25" s="2">
        <v>0</v>
      </c>
      <c r="AB25" s="15">
        <v>305570725.57999998</v>
      </c>
      <c r="AC25" s="15">
        <v>0</v>
      </c>
      <c r="AD25" s="15">
        <v>330590085.61000001</v>
      </c>
      <c r="AE25" s="15">
        <v>0</v>
      </c>
      <c r="AF25" s="15">
        <v>337821123.54000002</v>
      </c>
      <c r="AG25" s="15">
        <v>0</v>
      </c>
      <c r="AH25" s="15">
        <v>347151488.31</v>
      </c>
      <c r="AI25" s="15">
        <v>0</v>
      </c>
      <c r="AJ25" s="15">
        <v>352028040.86000001</v>
      </c>
      <c r="AK25" s="15">
        <v>0</v>
      </c>
      <c r="AL25" s="15">
        <v>317338321.87</v>
      </c>
      <c r="AM25" s="15">
        <v>0</v>
      </c>
      <c r="AN25" s="15">
        <v>323070900.83999997</v>
      </c>
      <c r="AO25" s="15">
        <v>0</v>
      </c>
      <c r="AP25" s="15">
        <v>363849610.20999998</v>
      </c>
      <c r="AQ25" s="15">
        <v>0</v>
      </c>
    </row>
    <row r="26" spans="1:43" ht="10.8" thickBot="1" x14ac:dyDescent="0.25">
      <c r="A26" s="29" t="s">
        <v>22</v>
      </c>
      <c r="B26" s="30"/>
      <c r="C26" s="25"/>
      <c r="D26" s="1">
        <v>0</v>
      </c>
      <c r="E26" s="1">
        <v>17.880377063548998</v>
      </c>
      <c r="F26" s="1">
        <v>0</v>
      </c>
      <c r="G26" s="1">
        <v>17.377439231966001</v>
      </c>
      <c r="H26" s="1">
        <v>0</v>
      </c>
      <c r="I26" s="1">
        <v>17.417932373256001</v>
      </c>
      <c r="J26" s="1">
        <v>0</v>
      </c>
      <c r="K26" s="1">
        <v>16.882692537059999</v>
      </c>
      <c r="L26" s="1">
        <v>0</v>
      </c>
      <c r="M26" s="1">
        <v>16.978544071317</v>
      </c>
      <c r="N26" s="1">
        <v>0</v>
      </c>
      <c r="O26" s="1">
        <v>16.715280973154002</v>
      </c>
      <c r="P26" s="1">
        <v>0</v>
      </c>
      <c r="Q26" s="1">
        <v>15.497977756464</v>
      </c>
      <c r="R26" s="1">
        <v>0</v>
      </c>
      <c r="S26" s="1">
        <v>14.349799761781865</v>
      </c>
      <c r="T26" s="1">
        <v>0</v>
      </c>
      <c r="U26" s="10">
        <f>T25/U24</f>
        <v>0.13472204954092498</v>
      </c>
      <c r="V26" s="1">
        <v>0</v>
      </c>
      <c r="W26" s="10">
        <f>V25/W24</f>
        <v>0.12994048089926033</v>
      </c>
      <c r="X26" s="1">
        <v>0</v>
      </c>
      <c r="Y26" s="10">
        <f>X25/Y24</f>
        <v>0.1322496354572473</v>
      </c>
      <c r="Z26" s="1">
        <v>0</v>
      </c>
      <c r="AA26" s="10">
        <f>Z25/AA24</f>
        <v>0.14382417895227928</v>
      </c>
      <c r="AB26" s="16">
        <f>(AA25/AB24)*100</f>
        <v>0</v>
      </c>
      <c r="AC26" s="16">
        <f>(AB25/AC24)*100</f>
        <v>13.513863788872321</v>
      </c>
      <c r="AD26" s="16">
        <f>(AC25/AD24)*100</f>
        <v>0</v>
      </c>
      <c r="AE26" s="17">
        <f>(AD25/AE24)</f>
        <v>0.14330803482118151</v>
      </c>
      <c r="AF26" s="16">
        <f>(AE25/AF24)*100</f>
        <v>0</v>
      </c>
      <c r="AG26" s="17">
        <f>(AF25/AG24)</f>
        <v>0.14721338015789961</v>
      </c>
      <c r="AH26" s="16">
        <f>(AG25/AH24)*100</f>
        <v>0</v>
      </c>
      <c r="AI26" s="17">
        <f>(AH25/AI24)</f>
        <v>0.15064434607895957</v>
      </c>
      <c r="AJ26" s="16">
        <f>(AI25/AJ24)*100</f>
        <v>0</v>
      </c>
      <c r="AK26" s="17">
        <f>(AJ25/AK24)</f>
        <v>0.15399421244588979</v>
      </c>
      <c r="AL26" s="16">
        <f>(AK25/AL24)*100</f>
        <v>0</v>
      </c>
      <c r="AM26" s="17">
        <f>(AL25/AM24)</f>
        <v>0.13808377075193087</v>
      </c>
      <c r="AN26" s="16">
        <f>(AM25/AN24)*100</f>
        <v>0</v>
      </c>
      <c r="AO26" s="17">
        <f>(AN25/AO24)</f>
        <v>0.13829388814523691</v>
      </c>
      <c r="AP26" s="16">
        <f>(AO25/AP24)*100</f>
        <v>0</v>
      </c>
      <c r="AQ26" s="17">
        <f>(AP25/AQ24)</f>
        <v>0.15142356464927015</v>
      </c>
    </row>
    <row r="28" spans="1:43" ht="12.75" customHeight="1" x14ac:dyDescent="0.2">
      <c r="A28" s="4" t="s">
        <v>35</v>
      </c>
    </row>
    <row r="29" spans="1:43" ht="12.75" customHeight="1" x14ac:dyDescent="0.2">
      <c r="A29" s="7" t="s">
        <v>30</v>
      </c>
      <c r="B29" s="4" t="s">
        <v>27</v>
      </c>
      <c r="Q29" s="3"/>
      <c r="R29" s="3"/>
    </row>
    <row r="30" spans="1:43" ht="12.75" customHeight="1" x14ac:dyDescent="0.2">
      <c r="A30" s="7" t="s">
        <v>31</v>
      </c>
      <c r="B30" s="8" t="s">
        <v>32</v>
      </c>
    </row>
    <row r="31" spans="1:43" ht="12.75" customHeight="1" x14ac:dyDescent="0.2">
      <c r="A31" s="9" t="s">
        <v>33</v>
      </c>
      <c r="B31" s="4" t="s">
        <v>34</v>
      </c>
    </row>
  </sheetData>
  <mergeCells count="56">
    <mergeCell ref="AB10:AC10"/>
    <mergeCell ref="AP9:AQ9"/>
    <mergeCell ref="AP10:AQ10"/>
    <mergeCell ref="A3:AQ3"/>
    <mergeCell ref="A2:AQ2"/>
    <mergeCell ref="A4:AQ6"/>
    <mergeCell ref="A19:C19"/>
    <mergeCell ref="A20:C20"/>
    <mergeCell ref="A21:C21"/>
    <mergeCell ref="A1:U1"/>
    <mergeCell ref="A7:U7"/>
    <mergeCell ref="L10:M10"/>
    <mergeCell ref="N10:O10"/>
    <mergeCell ref="A12:C12"/>
    <mergeCell ref="A8:U8"/>
    <mergeCell ref="A9:C11"/>
    <mergeCell ref="D9:E9"/>
    <mergeCell ref="F9:M9"/>
    <mergeCell ref="N9:U9"/>
    <mergeCell ref="D10:E10"/>
    <mergeCell ref="A16:C16"/>
    <mergeCell ref="P10:Q10"/>
    <mergeCell ref="A22:C22"/>
    <mergeCell ref="A23:C23"/>
    <mergeCell ref="A24:C24"/>
    <mergeCell ref="A25:C25"/>
    <mergeCell ref="A26:C26"/>
    <mergeCell ref="A17:C17"/>
    <mergeCell ref="A18:C18"/>
    <mergeCell ref="V10:W10"/>
    <mergeCell ref="V9:W9"/>
    <mergeCell ref="Z9:AA9"/>
    <mergeCell ref="Z10:AA10"/>
    <mergeCell ref="R10:S10"/>
    <mergeCell ref="T10:U10"/>
    <mergeCell ref="A13:C13"/>
    <mergeCell ref="A14:C14"/>
    <mergeCell ref="A15:C15"/>
    <mergeCell ref="X9:Y9"/>
    <mergeCell ref="X10:Y10"/>
    <mergeCell ref="F10:G10"/>
    <mergeCell ref="H10:I10"/>
    <mergeCell ref="J10:K10"/>
    <mergeCell ref="AN10:AO10"/>
    <mergeCell ref="AN9:AO9"/>
    <mergeCell ref="AL9:AM9"/>
    <mergeCell ref="AL10:AM10"/>
    <mergeCell ref="AJ9:AK9"/>
    <mergeCell ref="AJ10:AK10"/>
    <mergeCell ref="AH9:AI9"/>
    <mergeCell ref="AH10:AI10"/>
    <mergeCell ref="AF9:AG9"/>
    <mergeCell ref="AF10:AG10"/>
    <mergeCell ref="AD9:AE9"/>
    <mergeCell ref="AD10:AE10"/>
    <mergeCell ref="AB9:AC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TEJEIRA, SANDRA</cp:lastModifiedBy>
  <dcterms:created xsi:type="dcterms:W3CDTF">2017-03-23T13:23:54Z</dcterms:created>
  <dcterms:modified xsi:type="dcterms:W3CDTF">2019-11-25T13:34:20Z</dcterms:modified>
</cp:coreProperties>
</file>