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<sst xmlns="http://schemas.openxmlformats.org/spreadsheetml/2006/main" count="74" uniqueCount="68">
  <si>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CUADRO No. 33-C</t>
  </si>
  <si>
    <t>SALDO DE LA CARTERA EXTERNA PARA AMERICA CENTRAL</t>
  </si>
  <si>
    <t>AÑO 2001 Y TRIMESTRES DEL 2002</t>
  </si>
  <si>
    <t>(En miles de balboas)</t>
  </si>
  <si>
    <t>BANCOS</t>
  </si>
  <si>
    <t>AMERICA CENTRAL</t>
  </si>
  <si>
    <t>Marzo 2002</t>
  </si>
  <si>
    <t>Junio 2002 (1)</t>
  </si>
  <si>
    <t>Sept. 2002</t>
  </si>
  <si>
    <t>Dic. 2002</t>
  </si>
  <si>
    <t>Banco BCT (Lic. Int.)</t>
  </si>
  <si>
    <t>Bilbao Vizcaya Argentaria</t>
  </si>
  <si>
    <t>GTC Bank, Inc.</t>
  </si>
  <si>
    <t>Banco Internacional de Costa Rica, S.A.</t>
  </si>
  <si>
    <t>Banco Alemán Platina (Lic. Int.)</t>
  </si>
  <si>
    <t>Banco Uno, S.A.</t>
  </si>
  <si>
    <t>The Dai-Ichi Kangyo Bank, Ltd.</t>
  </si>
  <si>
    <t>Dresdner Bank Lateinamerika, AG (Lic. Int.)</t>
  </si>
  <si>
    <t>Bladex</t>
  </si>
  <si>
    <t>BNP Paribas</t>
  </si>
  <si>
    <t>Banco Continental de Panamá, S.A.</t>
  </si>
  <si>
    <t>St. George Bank &amp; Company, Inc.</t>
  </si>
  <si>
    <t>Banco Agrícola El Salvador (Lic. Int.)</t>
  </si>
  <si>
    <t>The  Bank of Nova Scotia</t>
  </si>
  <si>
    <t>Banco de Crédito (Lic. Int.)</t>
  </si>
  <si>
    <t>Banco Mercantil del Istmo</t>
  </si>
  <si>
    <t>BANEX International Bank Corp</t>
  </si>
  <si>
    <t>Banco Sudamericano, S.A.</t>
  </si>
  <si>
    <t>Banco de Finanzas (Lic. Int.)</t>
  </si>
  <si>
    <t>Primer Banco del Istmo, S.A.</t>
  </si>
  <si>
    <t>Multicredit Bank, Inc.</t>
  </si>
  <si>
    <t>Bac International Bank, Inc.</t>
  </si>
  <si>
    <t>Cathay International Bank (Lic. Int.)</t>
  </si>
  <si>
    <t>Banco Atlántico, S.A.</t>
  </si>
  <si>
    <t>Banco Trasatlántico, S.A.</t>
  </si>
  <si>
    <t>Banco Aliado, S.A.</t>
  </si>
  <si>
    <t>International Commercial Bank of China</t>
  </si>
  <si>
    <t>Towerbank International, Inc.</t>
  </si>
  <si>
    <t>Credicorp Bank, S.A.</t>
  </si>
  <si>
    <t>Banque Sudameris</t>
  </si>
  <si>
    <t>Banco Panamericano, S.A.</t>
  </si>
  <si>
    <t>Banco Santander (Panamá), S.A.</t>
  </si>
  <si>
    <t>Bancolombia (Lic. Int.)</t>
  </si>
  <si>
    <t>HSBC Bank USA</t>
  </si>
  <si>
    <t>BankBoston National Association</t>
  </si>
  <si>
    <t>Korea Exchange Bank, Ltd.</t>
  </si>
  <si>
    <t>Banco de Crédito del Perú</t>
  </si>
  <si>
    <t>Lloyds TSB Bank, plc</t>
  </si>
  <si>
    <t>The Bank of Tokyo-Mitsubishi, Ltd.</t>
  </si>
  <si>
    <t>Sociéte Generale (Lic. Int.)</t>
  </si>
  <si>
    <t>BNP Paribas (Panamá), S.A.</t>
  </si>
  <si>
    <t>Banco del Centro</t>
  </si>
  <si>
    <t>Citibank, N.A.</t>
  </si>
  <si>
    <t>Banco Agrícola Panamá, S.A. (Lic. Int.)</t>
  </si>
  <si>
    <t>Banco de Latinoamerica</t>
  </si>
  <si>
    <t>Bancafé (Panamá), S.A.</t>
  </si>
  <si>
    <t>Banco de Occidente (Panamá) (Lic. Int.)</t>
  </si>
  <si>
    <t>ND</t>
  </si>
  <si>
    <t>Metrobank, S.A.</t>
  </si>
  <si>
    <t>Banco de Bogotá, S.A. (Lic. Int.)</t>
  </si>
  <si>
    <t>Banco Internacional de Panamá</t>
  </si>
  <si>
    <t>Banco General, S.A.</t>
  </si>
  <si>
    <t>Banco Do Brasil, S.A.</t>
  </si>
  <si>
    <t>Banco Panameño de la Vivienda, S.A.</t>
  </si>
  <si>
    <t>Bancafé (Panamá), S.A. (Lic. Int.)</t>
  </si>
  <si>
    <t>Banco Disa, S.A.</t>
  </si>
  <si>
    <t>NOTA:</t>
  </si>
  <si>
    <t>ND: No disponible.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</si>
</sst>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B&quot;* #,##0.00_);_(&quot;B&quot;* \(#,##0.00\);_(&quot;B&quot;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3" fontId="2" fillId="0" borderId="16" xfId="46" applyNumberFormat="1" applyFont="1" applyFill="1" applyBorder="1" applyAlignment="1">
      <alignment/>
    </xf>
    <xf numFmtId="173" fontId="2" fillId="0" borderId="17" xfId="46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2" fillId="0" borderId="17" xfId="46" applyNumberFormat="1" applyFont="1" applyFill="1" applyBorder="1" applyAlignment="1">
      <alignment horizontal="right"/>
    </xf>
    <xf numFmtId="173" fontId="3" fillId="0" borderId="17" xfId="46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73" fontId="1" fillId="0" borderId="19" xfId="46" applyNumberFormat="1" applyFont="1" applyFill="1" applyBorder="1" applyAlignment="1">
      <alignment/>
    </xf>
    <xf numFmtId="173" fontId="1" fillId="0" borderId="14" xfId="46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70" fontId="1" fillId="0" borderId="0" xfId="48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2419350</xdr:colOff>
      <xdr:row>4</xdr:row>
      <xdr:rowOff>104775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4.140625" style="0" customWidth="1"/>
    <col min="2" max="2" width="37.421875" style="0" customWidth="1"/>
  </cols>
  <sheetData>
    <row r="1" spans="2:7" ht="12.75">
      <c r="B1" s="21"/>
      <c r="C1" s="21"/>
      <c r="D1" s="21"/>
      <c r="E1" s="21" t="s">
        <v>0</v>
      </c>
      <c r="F1" s="21"/>
      <c r="G1" s="21"/>
    </row>
    <row r="2" spans="2:7" ht="12.75">
      <c r="B2" s="21"/>
      <c r="C2" s="21"/>
      <c r="D2" s="21"/>
      <c r="E2" s="21" t="s">
        <v>1</v>
      </c>
      <c r="F2" s="21"/>
      <c r="G2" s="21"/>
    </row>
    <row r="3" spans="2:7" ht="12.75">
      <c r="B3" s="22"/>
      <c r="C3" s="22"/>
      <c r="D3" s="22"/>
      <c r="E3" s="22" t="s">
        <v>2</v>
      </c>
      <c r="F3" s="22"/>
      <c r="G3" s="22"/>
    </row>
    <row r="4" spans="2:7" ht="12.75">
      <c r="B4" s="21"/>
      <c r="C4" s="21"/>
      <c r="D4" s="21"/>
      <c r="E4" s="21" t="s">
        <v>3</v>
      </c>
      <c r="F4" s="21"/>
      <c r="G4" s="21"/>
    </row>
    <row r="5" spans="1:7" ht="12.75">
      <c r="A5" s="23"/>
      <c r="B5" s="23"/>
      <c r="C5" s="23"/>
      <c r="D5" s="23"/>
      <c r="E5" s="23"/>
      <c r="F5" s="23"/>
      <c r="G5" s="23"/>
    </row>
    <row r="6" spans="1:7" ht="12.75">
      <c r="A6" s="2"/>
      <c r="B6" s="3" t="s">
        <v>4</v>
      </c>
      <c r="C6" s="24" t="s">
        <v>5</v>
      </c>
      <c r="D6" s="25"/>
      <c r="E6" s="25"/>
      <c r="F6" s="25"/>
      <c r="G6" s="26"/>
    </row>
    <row r="7" spans="1:7" ht="12.75">
      <c r="A7" s="4"/>
      <c r="B7" s="5"/>
      <c r="C7" s="6">
        <v>2001</v>
      </c>
      <c r="D7" s="7" t="s">
        <v>6</v>
      </c>
      <c r="E7" s="8" t="s">
        <v>7</v>
      </c>
      <c r="F7" s="9" t="s">
        <v>8</v>
      </c>
      <c r="G7" s="9" t="s">
        <v>9</v>
      </c>
    </row>
    <row r="8" spans="1:7" ht="12.75">
      <c r="A8" s="4">
        <v>1</v>
      </c>
      <c r="B8" s="10" t="s">
        <v>10</v>
      </c>
      <c r="C8" s="11">
        <v>155781</v>
      </c>
      <c r="D8" s="11">
        <v>168399</v>
      </c>
      <c r="E8" s="12">
        <v>158939</v>
      </c>
      <c r="F8" s="11">
        <v>165241</v>
      </c>
      <c r="G8" s="11">
        <v>293825</v>
      </c>
    </row>
    <row r="9" spans="1:7" ht="12.75">
      <c r="A9" s="4">
        <f>+A8+1</f>
        <v>2</v>
      </c>
      <c r="B9" s="13" t="s">
        <v>11</v>
      </c>
      <c r="C9" s="12">
        <v>16514</v>
      </c>
      <c r="D9" s="12">
        <v>13418</v>
      </c>
      <c r="E9" s="12">
        <f>3083+208330</f>
        <v>211413</v>
      </c>
      <c r="F9" s="12">
        <v>208108</v>
      </c>
      <c r="G9" s="12">
        <v>200456</v>
      </c>
    </row>
    <row r="10" spans="1:7" ht="12.75">
      <c r="A10" s="4">
        <f aca="true" t="shared" si="0" ref="A10:A60">+A9+1</f>
        <v>3</v>
      </c>
      <c r="B10" s="13" t="s">
        <v>12</v>
      </c>
      <c r="C10" s="12">
        <v>87477</v>
      </c>
      <c r="D10" s="12">
        <v>103500</v>
      </c>
      <c r="E10" s="12">
        <v>256642</v>
      </c>
      <c r="F10" s="12">
        <v>142869</v>
      </c>
      <c r="G10" s="12">
        <v>196008</v>
      </c>
    </row>
    <row r="11" spans="1:7" ht="12.75">
      <c r="A11" s="4">
        <f t="shared" si="0"/>
        <v>4</v>
      </c>
      <c r="B11" s="13" t="s">
        <v>13</v>
      </c>
      <c r="C11" s="12">
        <v>270148</v>
      </c>
      <c r="D11" s="12">
        <v>257098</v>
      </c>
      <c r="E11" s="12">
        <v>150682</v>
      </c>
      <c r="F11" s="12">
        <v>124404</v>
      </c>
      <c r="G11" s="12">
        <v>130629</v>
      </c>
    </row>
    <row r="12" spans="1:7" ht="12.75">
      <c r="A12" s="4">
        <f t="shared" si="0"/>
        <v>5</v>
      </c>
      <c r="B12" s="13" t="s">
        <v>14</v>
      </c>
      <c r="C12" s="12">
        <v>176506</v>
      </c>
      <c r="D12" s="12">
        <v>174396</v>
      </c>
      <c r="E12" s="12">
        <f>114248+9208</f>
        <v>123456</v>
      </c>
      <c r="F12" s="12">
        <v>112180</v>
      </c>
      <c r="G12" s="12">
        <v>112458</v>
      </c>
    </row>
    <row r="13" spans="1:7" ht="12.75">
      <c r="A13" s="4">
        <f t="shared" si="0"/>
        <v>6</v>
      </c>
      <c r="B13" s="13" t="s">
        <v>15</v>
      </c>
      <c r="C13" s="12">
        <v>97058</v>
      </c>
      <c r="D13" s="12">
        <v>120482</v>
      </c>
      <c r="E13" s="12">
        <f>63699+74901</f>
        <v>138600</v>
      </c>
      <c r="F13" s="12">
        <v>106243</v>
      </c>
      <c r="G13" s="12">
        <v>107626</v>
      </c>
    </row>
    <row r="14" spans="1:7" ht="12.75">
      <c r="A14" s="4">
        <f t="shared" si="0"/>
        <v>7</v>
      </c>
      <c r="B14" s="13" t="s">
        <v>16</v>
      </c>
      <c r="C14" s="12">
        <v>106778</v>
      </c>
      <c r="D14" s="12">
        <v>96356</v>
      </c>
      <c r="E14" s="12">
        <v>65354</v>
      </c>
      <c r="F14" s="12">
        <v>80807</v>
      </c>
      <c r="G14" s="12">
        <v>66824</v>
      </c>
    </row>
    <row r="15" spans="1:7" ht="12.75">
      <c r="A15" s="4">
        <f t="shared" si="0"/>
        <v>8</v>
      </c>
      <c r="B15" s="13" t="s">
        <v>17</v>
      </c>
      <c r="C15" s="12">
        <v>104603</v>
      </c>
      <c r="D15" s="12">
        <v>112989</v>
      </c>
      <c r="E15" s="12">
        <f>96373+2051</f>
        <v>98424</v>
      </c>
      <c r="F15" s="12">
        <v>69959</v>
      </c>
      <c r="G15" s="12">
        <v>61390</v>
      </c>
    </row>
    <row r="16" spans="1:7" ht="12.75">
      <c r="A16" s="4">
        <f t="shared" si="0"/>
        <v>9</v>
      </c>
      <c r="B16" s="13" t="s">
        <v>18</v>
      </c>
      <c r="C16" s="12">
        <v>120131</v>
      </c>
      <c r="D16" s="12">
        <v>77305</v>
      </c>
      <c r="E16" s="12">
        <v>47797</v>
      </c>
      <c r="F16" s="12">
        <v>41517</v>
      </c>
      <c r="G16" s="12">
        <v>60362</v>
      </c>
    </row>
    <row r="17" spans="1:7" ht="12.75">
      <c r="A17" s="4">
        <f t="shared" si="0"/>
        <v>10</v>
      </c>
      <c r="B17" s="14" t="s">
        <v>19</v>
      </c>
      <c r="C17" s="12">
        <v>64102</v>
      </c>
      <c r="D17" s="12">
        <v>54139</v>
      </c>
      <c r="E17" s="12">
        <v>75180</v>
      </c>
      <c r="F17" s="12">
        <v>78544</v>
      </c>
      <c r="G17" s="12">
        <v>59909</v>
      </c>
    </row>
    <row r="18" spans="1:7" ht="12.75">
      <c r="A18" s="4">
        <f t="shared" si="0"/>
        <v>11</v>
      </c>
      <c r="B18" s="14" t="s">
        <v>20</v>
      </c>
      <c r="C18" s="12">
        <v>26306</v>
      </c>
      <c r="D18" s="12">
        <v>28995</v>
      </c>
      <c r="E18" s="12">
        <v>24243</v>
      </c>
      <c r="F18" s="12">
        <v>24213</v>
      </c>
      <c r="G18" s="12">
        <v>59759</v>
      </c>
    </row>
    <row r="19" spans="1:7" ht="12.75">
      <c r="A19" s="4">
        <f t="shared" si="0"/>
        <v>12</v>
      </c>
      <c r="B19" s="14" t="s">
        <v>21</v>
      </c>
      <c r="C19" s="12">
        <v>0</v>
      </c>
      <c r="D19" s="12">
        <v>0</v>
      </c>
      <c r="E19" s="12">
        <v>17571</v>
      </c>
      <c r="F19" s="12">
        <v>22177</v>
      </c>
      <c r="G19" s="12">
        <v>44083</v>
      </c>
    </row>
    <row r="20" spans="1:7" ht="12.75">
      <c r="A20" s="4">
        <f t="shared" si="0"/>
        <v>13</v>
      </c>
      <c r="B20" s="14" t="s">
        <v>22</v>
      </c>
      <c r="C20" s="12">
        <v>0</v>
      </c>
      <c r="D20" s="12">
        <v>0</v>
      </c>
      <c r="E20" s="12">
        <v>0</v>
      </c>
      <c r="F20" s="12">
        <v>41588</v>
      </c>
      <c r="G20" s="12">
        <v>41323</v>
      </c>
    </row>
    <row r="21" spans="1:7" ht="12.75">
      <c r="A21" s="4">
        <f t="shared" si="0"/>
        <v>14</v>
      </c>
      <c r="B21" s="13" t="s">
        <v>23</v>
      </c>
      <c r="C21" s="12">
        <v>56953</v>
      </c>
      <c r="D21" s="12">
        <v>58001</v>
      </c>
      <c r="E21" s="12">
        <v>30347</v>
      </c>
      <c r="F21" s="12">
        <v>32397</v>
      </c>
      <c r="G21" s="12">
        <v>35440</v>
      </c>
    </row>
    <row r="22" spans="1:7" ht="12.75">
      <c r="A22" s="4">
        <f t="shared" si="0"/>
        <v>15</v>
      </c>
      <c r="B22" s="14" t="s">
        <v>24</v>
      </c>
      <c r="C22" s="12">
        <v>0</v>
      </c>
      <c r="D22" s="12">
        <v>0</v>
      </c>
      <c r="E22" s="12">
        <v>28585</v>
      </c>
      <c r="F22" s="12">
        <v>26719</v>
      </c>
      <c r="G22" s="12">
        <v>24514</v>
      </c>
    </row>
    <row r="23" spans="1:7" ht="12.75">
      <c r="A23" s="4">
        <f t="shared" si="0"/>
        <v>16</v>
      </c>
      <c r="B23" s="14" t="s">
        <v>25</v>
      </c>
      <c r="C23" s="12">
        <v>4949</v>
      </c>
      <c r="D23" s="12">
        <v>4481</v>
      </c>
      <c r="E23" s="12">
        <f>11173+13715</f>
        <v>24888</v>
      </c>
      <c r="F23" s="12">
        <v>20332</v>
      </c>
      <c r="G23" s="12">
        <v>20795</v>
      </c>
    </row>
    <row r="24" spans="1:7" ht="12.75">
      <c r="A24" s="4">
        <f t="shared" si="0"/>
        <v>17</v>
      </c>
      <c r="B24" s="13" t="s">
        <v>26</v>
      </c>
      <c r="C24" s="12">
        <v>0</v>
      </c>
      <c r="D24" s="12">
        <v>230</v>
      </c>
      <c r="E24" s="12">
        <v>6331</v>
      </c>
      <c r="F24" s="12">
        <v>9669</v>
      </c>
      <c r="G24" s="12">
        <v>15584</v>
      </c>
    </row>
    <row r="25" spans="1:7" ht="12.75">
      <c r="A25" s="4">
        <f t="shared" si="0"/>
        <v>18</v>
      </c>
      <c r="B25" s="13" t="s">
        <v>27</v>
      </c>
      <c r="C25" s="12">
        <v>0</v>
      </c>
      <c r="D25" s="12">
        <v>0</v>
      </c>
      <c r="E25" s="12">
        <v>0</v>
      </c>
      <c r="F25" s="12">
        <v>0</v>
      </c>
      <c r="G25" s="12">
        <v>13569</v>
      </c>
    </row>
    <row r="26" spans="1:7" ht="12.75">
      <c r="A26" s="4">
        <f t="shared" si="0"/>
        <v>19</v>
      </c>
      <c r="B26" s="13" t="s">
        <v>28</v>
      </c>
      <c r="C26" s="12">
        <v>21231</v>
      </c>
      <c r="D26" s="12">
        <v>17285</v>
      </c>
      <c r="E26" s="12">
        <v>12391</v>
      </c>
      <c r="F26" s="12">
        <v>16481</v>
      </c>
      <c r="G26" s="12">
        <v>12177</v>
      </c>
    </row>
    <row r="27" spans="1:7" ht="12.75">
      <c r="A27" s="4">
        <f t="shared" si="0"/>
        <v>20</v>
      </c>
      <c r="B27" s="13" t="s">
        <v>29</v>
      </c>
      <c r="C27" s="12">
        <v>6661</v>
      </c>
      <c r="D27" s="12">
        <v>4735</v>
      </c>
      <c r="E27" s="12">
        <f>3045+16516</f>
        <v>19561</v>
      </c>
      <c r="F27" s="12">
        <v>9716</v>
      </c>
      <c r="G27" s="12">
        <v>11730</v>
      </c>
    </row>
    <row r="28" spans="1:7" ht="12.75">
      <c r="A28" s="4">
        <f t="shared" si="0"/>
        <v>21</v>
      </c>
      <c r="B28" s="14" t="s">
        <v>30</v>
      </c>
      <c r="C28" s="12">
        <v>226</v>
      </c>
      <c r="D28" s="12">
        <v>3339</v>
      </c>
      <c r="E28" s="12">
        <f>3377+13098</f>
        <v>16475</v>
      </c>
      <c r="F28" s="12">
        <v>4476</v>
      </c>
      <c r="G28" s="12">
        <v>9928</v>
      </c>
    </row>
    <row r="29" spans="1:7" ht="12.75">
      <c r="A29" s="4">
        <f t="shared" si="0"/>
        <v>22</v>
      </c>
      <c r="B29" s="14" t="s">
        <v>31</v>
      </c>
      <c r="C29" s="12">
        <v>20283</v>
      </c>
      <c r="D29" s="12">
        <v>0</v>
      </c>
      <c r="E29" s="12">
        <v>6957</v>
      </c>
      <c r="F29" s="12">
        <v>10287</v>
      </c>
      <c r="G29" s="12">
        <v>9677</v>
      </c>
    </row>
    <row r="30" spans="1:7" ht="12.75">
      <c r="A30" s="4">
        <f t="shared" si="0"/>
        <v>23</v>
      </c>
      <c r="B30" s="14" t="s">
        <v>32</v>
      </c>
      <c r="C30" s="12">
        <v>11824</v>
      </c>
      <c r="D30" s="12">
        <v>8694</v>
      </c>
      <c r="E30" s="12">
        <v>8913</v>
      </c>
      <c r="F30" s="12">
        <v>8806</v>
      </c>
      <c r="G30" s="12">
        <v>8659</v>
      </c>
    </row>
    <row r="31" spans="1:7" ht="12.75">
      <c r="A31" s="4">
        <f t="shared" si="0"/>
        <v>24</v>
      </c>
      <c r="B31" s="13" t="s">
        <v>33</v>
      </c>
      <c r="C31" s="12">
        <v>4214</v>
      </c>
      <c r="D31" s="12">
        <v>8367</v>
      </c>
      <c r="E31" s="12">
        <f>5912+3530</f>
        <v>9442</v>
      </c>
      <c r="F31" s="12">
        <v>10920</v>
      </c>
      <c r="G31" s="12">
        <v>7458</v>
      </c>
    </row>
    <row r="32" spans="1:7" ht="12.75">
      <c r="A32" s="4">
        <f t="shared" si="0"/>
        <v>25</v>
      </c>
      <c r="B32" s="13" t="s">
        <v>34</v>
      </c>
      <c r="C32" s="12">
        <v>0</v>
      </c>
      <c r="D32" s="12">
        <v>0</v>
      </c>
      <c r="E32" s="12">
        <v>10049</v>
      </c>
      <c r="F32" s="12">
        <v>7450</v>
      </c>
      <c r="G32" s="12">
        <v>7450</v>
      </c>
    </row>
    <row r="33" spans="1:7" ht="12.75">
      <c r="A33" s="4">
        <f t="shared" si="0"/>
        <v>26</v>
      </c>
      <c r="B33" s="13" t="s">
        <v>35</v>
      </c>
      <c r="C33" s="12">
        <v>2039</v>
      </c>
      <c r="D33" s="12">
        <v>3444</v>
      </c>
      <c r="E33" s="12">
        <f>4913+8762</f>
        <v>13675</v>
      </c>
      <c r="F33" s="12">
        <v>8217</v>
      </c>
      <c r="G33" s="12">
        <v>6630</v>
      </c>
    </row>
    <row r="34" spans="1:7" ht="12.75">
      <c r="A34" s="4">
        <f t="shared" si="0"/>
        <v>27</v>
      </c>
      <c r="B34" s="13" t="s">
        <v>36</v>
      </c>
      <c r="C34" s="12">
        <v>6161</v>
      </c>
      <c r="D34" s="12">
        <v>5870</v>
      </c>
      <c r="E34" s="12">
        <v>5657</v>
      </c>
      <c r="F34" s="12">
        <v>5001</v>
      </c>
      <c r="G34" s="12">
        <v>4785</v>
      </c>
    </row>
    <row r="35" spans="1:7" ht="12.75">
      <c r="A35" s="4">
        <f t="shared" si="0"/>
        <v>28</v>
      </c>
      <c r="B35" s="13" t="s">
        <v>37</v>
      </c>
      <c r="C35" s="12">
        <v>13458</v>
      </c>
      <c r="D35" s="12">
        <v>17620</v>
      </c>
      <c r="E35" s="12">
        <v>9790</v>
      </c>
      <c r="F35" s="12">
        <v>8542</v>
      </c>
      <c r="G35" s="12">
        <v>4257</v>
      </c>
    </row>
    <row r="36" spans="1:7" ht="12.75">
      <c r="A36" s="4">
        <f t="shared" si="0"/>
        <v>29</v>
      </c>
      <c r="B36" s="13" t="s">
        <v>38</v>
      </c>
      <c r="C36" s="12">
        <v>3797</v>
      </c>
      <c r="D36" s="12">
        <v>3530</v>
      </c>
      <c r="E36" s="12">
        <f>5+5834</f>
        <v>5839</v>
      </c>
      <c r="F36" s="12">
        <v>3878</v>
      </c>
      <c r="G36" s="12">
        <v>3742</v>
      </c>
    </row>
    <row r="37" spans="1:7" ht="12.75">
      <c r="A37" s="4">
        <f t="shared" si="0"/>
        <v>30</v>
      </c>
      <c r="B37" s="13" t="s">
        <v>39</v>
      </c>
      <c r="C37" s="12">
        <v>4324</v>
      </c>
      <c r="D37" s="12">
        <v>5181</v>
      </c>
      <c r="E37" s="12">
        <v>3803</v>
      </c>
      <c r="F37" s="12">
        <v>3985</v>
      </c>
      <c r="G37" s="12">
        <v>3498</v>
      </c>
    </row>
    <row r="38" spans="1:7" ht="12.75">
      <c r="A38" s="4">
        <f t="shared" si="0"/>
        <v>31</v>
      </c>
      <c r="B38" s="13" t="s">
        <v>40</v>
      </c>
      <c r="C38" s="12">
        <v>1192</v>
      </c>
      <c r="D38" s="12">
        <v>2388</v>
      </c>
      <c r="E38" s="12">
        <f>933+1411</f>
        <v>2344</v>
      </c>
      <c r="F38" s="12">
        <v>2834</v>
      </c>
      <c r="G38" s="12">
        <v>3381</v>
      </c>
    </row>
    <row r="39" spans="1:7" ht="12.75">
      <c r="A39" s="4">
        <f t="shared" si="0"/>
        <v>32</v>
      </c>
      <c r="B39" s="13" t="s">
        <v>41</v>
      </c>
      <c r="C39" s="12">
        <v>3300</v>
      </c>
      <c r="D39" s="12">
        <v>3300</v>
      </c>
      <c r="E39" s="12">
        <v>2200</v>
      </c>
      <c r="F39" s="12">
        <v>2200</v>
      </c>
      <c r="G39" s="12">
        <v>2200</v>
      </c>
    </row>
    <row r="40" spans="1:7" ht="12.75">
      <c r="A40" s="4">
        <f t="shared" si="0"/>
        <v>33</v>
      </c>
      <c r="B40" s="13" t="s">
        <v>42</v>
      </c>
      <c r="C40" s="12">
        <v>0</v>
      </c>
      <c r="D40" s="12">
        <v>0</v>
      </c>
      <c r="E40" s="12">
        <v>-2500</v>
      </c>
      <c r="F40" s="12">
        <v>0</v>
      </c>
      <c r="G40" s="12">
        <v>2100</v>
      </c>
    </row>
    <row r="41" spans="1:7" ht="12.75">
      <c r="A41" s="4">
        <f t="shared" si="0"/>
        <v>34</v>
      </c>
      <c r="B41" s="13" t="s">
        <v>43</v>
      </c>
      <c r="C41" s="12">
        <v>0</v>
      </c>
      <c r="D41" s="12">
        <v>0</v>
      </c>
      <c r="E41" s="12">
        <v>420</v>
      </c>
      <c r="F41" s="12">
        <v>0</v>
      </c>
      <c r="G41" s="12">
        <v>2000</v>
      </c>
    </row>
    <row r="42" spans="1:7" ht="12.75">
      <c r="A42" s="4">
        <f t="shared" si="0"/>
        <v>35</v>
      </c>
      <c r="B42" s="13" t="s">
        <v>44</v>
      </c>
      <c r="C42" s="12">
        <v>0</v>
      </c>
      <c r="D42" s="12">
        <v>836</v>
      </c>
      <c r="E42" s="12">
        <f>1337+3934</f>
        <v>5271</v>
      </c>
      <c r="F42" s="12">
        <v>1337</v>
      </c>
      <c r="G42" s="12">
        <v>1337</v>
      </c>
    </row>
    <row r="43" spans="1:7" ht="12.75">
      <c r="A43" s="4">
        <f t="shared" si="0"/>
        <v>36</v>
      </c>
      <c r="B43" s="13" t="s">
        <v>45</v>
      </c>
      <c r="C43" s="12">
        <v>275</v>
      </c>
      <c r="D43" s="12">
        <v>275</v>
      </c>
      <c r="E43" s="12">
        <v>246</v>
      </c>
      <c r="F43" s="12">
        <v>257</v>
      </c>
      <c r="G43" s="12">
        <v>241</v>
      </c>
    </row>
    <row r="44" spans="1:7" ht="12.75">
      <c r="A44" s="4">
        <f t="shared" si="0"/>
        <v>37</v>
      </c>
      <c r="B44" s="13" t="s">
        <v>46</v>
      </c>
      <c r="C44" s="12">
        <v>0</v>
      </c>
      <c r="D44" s="12">
        <v>0</v>
      </c>
      <c r="E44" s="12">
        <v>0</v>
      </c>
      <c r="F44" s="12">
        <v>86</v>
      </c>
      <c r="G44" s="12">
        <v>86</v>
      </c>
    </row>
    <row r="45" spans="1:7" ht="12.75">
      <c r="A45" s="4">
        <f t="shared" si="0"/>
        <v>38</v>
      </c>
      <c r="B45" s="13" t="s">
        <v>47</v>
      </c>
      <c r="C45" s="12">
        <v>43</v>
      </c>
      <c r="D45" s="12">
        <v>338</v>
      </c>
      <c r="E45" s="12">
        <v>357</v>
      </c>
      <c r="F45" s="12">
        <v>399</v>
      </c>
      <c r="G45" s="12">
        <v>23</v>
      </c>
    </row>
    <row r="46" spans="1:7" ht="12.75">
      <c r="A46" s="4">
        <f t="shared" si="0"/>
        <v>39</v>
      </c>
      <c r="B46" s="13" t="s">
        <v>48</v>
      </c>
      <c r="C46" s="12">
        <v>101142</v>
      </c>
      <c r="D46" s="12">
        <v>71430</v>
      </c>
      <c r="E46" s="12">
        <f>3683+64866</f>
        <v>68549</v>
      </c>
      <c r="F46" s="12">
        <v>46971</v>
      </c>
      <c r="G46" s="12">
        <v>0</v>
      </c>
    </row>
    <row r="47" spans="1:7" ht="12.75">
      <c r="A47" s="4">
        <f t="shared" si="0"/>
        <v>40</v>
      </c>
      <c r="B47" s="13" t="s">
        <v>49</v>
      </c>
      <c r="C47" s="12">
        <v>16873</v>
      </c>
      <c r="D47" s="12">
        <v>11873</v>
      </c>
      <c r="E47" s="12">
        <v>5000</v>
      </c>
      <c r="F47" s="12">
        <v>5000</v>
      </c>
      <c r="G47" s="12">
        <v>0</v>
      </c>
    </row>
    <row r="48" spans="1:7" ht="12.75">
      <c r="A48" s="4">
        <f t="shared" si="0"/>
        <v>41</v>
      </c>
      <c r="B48" s="13" t="s">
        <v>50</v>
      </c>
      <c r="C48" s="12">
        <v>1578</v>
      </c>
      <c r="D48" s="12">
        <v>443</v>
      </c>
      <c r="E48" s="12">
        <v>5006</v>
      </c>
      <c r="F48" s="12">
        <v>4004</v>
      </c>
      <c r="G48" s="12">
        <v>0</v>
      </c>
    </row>
    <row r="49" spans="1:7" ht="12.75">
      <c r="A49" s="4">
        <f t="shared" si="0"/>
        <v>42</v>
      </c>
      <c r="B49" s="13" t="s">
        <v>51</v>
      </c>
      <c r="C49" s="12">
        <v>0</v>
      </c>
      <c r="D49" s="12">
        <v>0</v>
      </c>
      <c r="E49" s="12">
        <v>0</v>
      </c>
      <c r="F49" s="12">
        <v>2500</v>
      </c>
      <c r="G49" s="12">
        <v>0</v>
      </c>
    </row>
    <row r="50" spans="1:7" ht="12.75">
      <c r="A50" s="4">
        <f t="shared" si="0"/>
        <v>43</v>
      </c>
      <c r="B50" s="13" t="s">
        <v>52</v>
      </c>
      <c r="C50" s="12">
        <v>2000</v>
      </c>
      <c r="D50" s="12">
        <v>9</v>
      </c>
      <c r="E50" s="12">
        <v>192846</v>
      </c>
      <c r="F50" s="12">
        <v>0</v>
      </c>
      <c r="G50" s="12">
        <v>0</v>
      </c>
    </row>
    <row r="51" spans="1:7" ht="12.75">
      <c r="A51" s="4">
        <f t="shared" si="0"/>
        <v>44</v>
      </c>
      <c r="B51" s="13" t="s">
        <v>53</v>
      </c>
      <c r="C51" s="12">
        <v>0</v>
      </c>
      <c r="D51" s="12">
        <v>54282</v>
      </c>
      <c r="E51" s="12">
        <v>48058</v>
      </c>
      <c r="F51" s="12">
        <v>0</v>
      </c>
      <c r="G51" s="12">
        <v>0</v>
      </c>
    </row>
    <row r="52" spans="1:7" ht="12.75">
      <c r="A52" s="4">
        <f t="shared" si="0"/>
        <v>45</v>
      </c>
      <c r="B52" s="13" t="s">
        <v>54</v>
      </c>
      <c r="C52" s="12">
        <v>0</v>
      </c>
      <c r="D52" s="12">
        <v>0</v>
      </c>
      <c r="E52" s="12">
        <v>1349</v>
      </c>
      <c r="F52" s="12">
        <v>0</v>
      </c>
      <c r="G52" s="12">
        <v>0</v>
      </c>
    </row>
    <row r="53" spans="1:7" ht="12.75">
      <c r="A53" s="4">
        <f t="shared" si="0"/>
        <v>46</v>
      </c>
      <c r="B53" s="13" t="s">
        <v>55</v>
      </c>
      <c r="C53" s="12">
        <v>5232</v>
      </c>
      <c r="D53" s="12">
        <v>2582</v>
      </c>
      <c r="E53" s="12">
        <v>493</v>
      </c>
      <c r="F53" s="12">
        <v>0</v>
      </c>
      <c r="G53" s="12">
        <v>0</v>
      </c>
    </row>
    <row r="54" spans="1:7" ht="12.75">
      <c r="A54" s="4">
        <f t="shared" si="0"/>
        <v>47</v>
      </c>
      <c r="B54" s="13" t="s">
        <v>56</v>
      </c>
      <c r="C54" s="12">
        <v>7523</v>
      </c>
      <c r="D54" s="12">
        <v>7549</v>
      </c>
      <c r="E54" s="15" t="s">
        <v>57</v>
      </c>
      <c r="F54" s="12">
        <v>0</v>
      </c>
      <c r="G54" s="12">
        <v>0</v>
      </c>
    </row>
    <row r="55" spans="1:7" ht="12.75">
      <c r="A55" s="4">
        <f t="shared" si="0"/>
        <v>48</v>
      </c>
      <c r="B55" s="13" t="s">
        <v>58</v>
      </c>
      <c r="C55" s="12">
        <v>5865</v>
      </c>
      <c r="D55" s="12">
        <v>5801</v>
      </c>
      <c r="E55" s="15" t="s">
        <v>57</v>
      </c>
      <c r="F55" s="12">
        <v>0</v>
      </c>
      <c r="G55" s="12">
        <v>0</v>
      </c>
    </row>
    <row r="56" spans="1:7" ht="12.75">
      <c r="A56" s="4">
        <f t="shared" si="0"/>
        <v>49</v>
      </c>
      <c r="B56" s="13" t="s">
        <v>59</v>
      </c>
      <c r="C56" s="12">
        <v>4150</v>
      </c>
      <c r="D56" s="12">
        <v>4150</v>
      </c>
      <c r="E56" s="15" t="s">
        <v>57</v>
      </c>
      <c r="F56" s="12">
        <v>0</v>
      </c>
      <c r="G56" s="12">
        <v>0</v>
      </c>
    </row>
    <row r="57" spans="1:7" ht="12.75">
      <c r="A57" s="4">
        <f t="shared" si="0"/>
        <v>50</v>
      </c>
      <c r="B57" s="13" t="s">
        <v>60</v>
      </c>
      <c r="C57" s="12">
        <v>4248</v>
      </c>
      <c r="D57" s="12">
        <v>3961</v>
      </c>
      <c r="E57" s="15" t="s">
        <v>57</v>
      </c>
      <c r="F57" s="12">
        <v>0</v>
      </c>
      <c r="G57" s="12">
        <v>0</v>
      </c>
    </row>
    <row r="58" spans="1:7" ht="12.75">
      <c r="A58" s="4">
        <f t="shared" si="0"/>
        <v>51</v>
      </c>
      <c r="B58" s="13" t="s">
        <v>61</v>
      </c>
      <c r="C58" s="12">
        <v>2971</v>
      </c>
      <c r="D58" s="12">
        <v>2829</v>
      </c>
      <c r="E58" s="15" t="s">
        <v>57</v>
      </c>
      <c r="F58" s="12">
        <v>0</v>
      </c>
      <c r="G58" s="12">
        <v>0</v>
      </c>
    </row>
    <row r="59" spans="1:7" ht="12.75">
      <c r="A59" s="4">
        <f t="shared" si="0"/>
        <v>52</v>
      </c>
      <c r="B59" s="13" t="s">
        <v>62</v>
      </c>
      <c r="C59" s="12">
        <v>475</v>
      </c>
      <c r="D59" s="12">
        <v>498</v>
      </c>
      <c r="E59" s="15" t="s">
        <v>57</v>
      </c>
      <c r="F59" s="12">
        <v>0</v>
      </c>
      <c r="G59" s="12">
        <v>0</v>
      </c>
    </row>
    <row r="60" spans="1:7" ht="12.75">
      <c r="A60" s="4">
        <f t="shared" si="0"/>
        <v>53</v>
      </c>
      <c r="B60" s="13" t="s">
        <v>63</v>
      </c>
      <c r="C60" s="12">
        <v>189</v>
      </c>
      <c r="D60" s="12">
        <v>181</v>
      </c>
      <c r="E60" s="15" t="s">
        <v>57</v>
      </c>
      <c r="F60" s="12">
        <v>0</v>
      </c>
      <c r="G60" s="12">
        <v>0</v>
      </c>
    </row>
    <row r="61" spans="1:7" ht="12.75">
      <c r="A61" s="4">
        <v>54</v>
      </c>
      <c r="B61" s="14" t="s">
        <v>64</v>
      </c>
      <c r="C61" s="12">
        <v>9318</v>
      </c>
      <c r="D61" s="12">
        <v>0</v>
      </c>
      <c r="E61" s="12">
        <v>0</v>
      </c>
      <c r="F61" s="12">
        <v>0</v>
      </c>
      <c r="G61" s="12">
        <v>0</v>
      </c>
    </row>
    <row r="62" spans="1:7" ht="15">
      <c r="A62" s="4">
        <v>55</v>
      </c>
      <c r="B62" s="14" t="s">
        <v>65</v>
      </c>
      <c r="C62" s="16">
        <v>266</v>
      </c>
      <c r="D62" s="16">
        <v>0</v>
      </c>
      <c r="E62" s="16">
        <v>0</v>
      </c>
      <c r="F62" s="16">
        <v>0</v>
      </c>
      <c r="G62" s="16">
        <v>0</v>
      </c>
    </row>
    <row r="63" spans="1:7" ht="12.75">
      <c r="A63" s="17"/>
      <c r="B63" s="5"/>
      <c r="C63" s="18">
        <f>SUM(C8:C62)</f>
        <v>1548164</v>
      </c>
      <c r="D63" s="19">
        <f>SUM(D8:D62)</f>
        <v>1520579</v>
      </c>
      <c r="E63" s="19">
        <f>SUM(E8:E62)</f>
        <v>1910643</v>
      </c>
      <c r="F63" s="19">
        <f>SUM(F8:F62)</f>
        <v>1470314</v>
      </c>
      <c r="G63" s="19">
        <f>SUM(G8:G62)</f>
        <v>1645913</v>
      </c>
    </row>
    <row r="64" spans="1:7" ht="12.75">
      <c r="A64" s="1" t="s">
        <v>66</v>
      </c>
      <c r="B64" s="1"/>
      <c r="C64" s="1"/>
      <c r="D64" s="1"/>
      <c r="E64" s="20"/>
      <c r="F64" s="14"/>
      <c r="G64" s="1"/>
    </row>
    <row r="65" spans="1:7" ht="12.75">
      <c r="A65" s="1" t="s">
        <v>67</v>
      </c>
      <c r="B65" s="1"/>
      <c r="C65" s="20"/>
      <c r="D65" s="20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</sheetData>
  <sheetProtection/>
  <mergeCells count="1">
    <mergeCell ref="C6:G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2017-06-16T16:22:42Z</dcterms:created>
  <dcterms:modified xsi:type="dcterms:W3CDTF">2017-06-16T16:22:45Z</dcterms:modified>
  <cp:category/>
  <cp:version/>
  <cp:contentType/>
  <cp:contentStatus/>
</cp:coreProperties>
</file>