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Wall Street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<sst xmlns="http://schemas.openxmlformats.org/spreadsheetml/2006/main" count="119" uniqueCount="70">
  <si>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>CUADRO No. 18-8    WALL STREET BANK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</si>
  <si>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</si>
  <si>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</si>
  <si>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</si>
  <si>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</si>
  <si>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</si>
  <si>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</si>
  <si>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</si>
  <si>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</si>
  <si>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</si>
  <si>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</si>
  <si>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</si>
  <si>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</si>
  <si>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</si>
  <si>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</si>
  <si>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</si>
  <si>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</si>
  <si>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</si>
  <si>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</si>
  <si>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</si>
  <si>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</si>
  <si>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 xml:space="preserve"> 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</si>
  <si>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</si>
  <si>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</si>
  <si>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</si>
  <si>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</si>
  <si>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</si>
  <si>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</si>
  <si>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</si>
  <si>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</si>
  <si>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</si>
  <si>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</si>
  <si>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</si>
  <si>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</si>
  <si>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</si>
  <si>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</si>
  <si>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</si>
  <si>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</si>
  <si>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</si>
  <si>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</si>
  <si>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</si>
  <si>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</si>
  <si>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</si>
  <si>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N.A</t>
  </si>
  <si>
    <t>N.A.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</si>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</sst>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0" xfId="15" applyNumberFormat="1" applyFont="1" applyAlignment="1">
      <alignment horizontal="center"/>
    </xf>
    <xf numFmtId="179" fontId="3" fillId="0" borderId="1" xfId="15" applyNumberFormat="1" applyFont="1" applyBorder="1" applyAlignment="1">
      <alignment/>
    </xf>
    <xf numFmtId="0" fontId="3" fillId="0" borderId="0" xfId="0" applyFont="1" applyBorder="1" applyAlignment="1">
      <alignment/>
    </xf>
    <xf numFmtId="10" fontId="3" fillId="0" borderId="0" xfId="19" applyNumberFormat="1" applyFont="1" applyAlignment="1">
      <alignment/>
    </xf>
    <xf numFmtId="10" fontId="3" fillId="0" borderId="1" xfId="19" applyNumberFormat="1" applyFont="1" applyBorder="1" applyAlignment="1">
      <alignment/>
    </xf>
    <xf numFmtId="10" fontId="3" fillId="0" borderId="1" xfId="19" applyNumberFormat="1" applyFont="1" applyBorder="1" applyAlignment="1">
      <alignment horizontal="right"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10" fontId="3" fillId="0" borderId="0" xfId="19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11.421875" defaultRowHeight="12.75"/>
  <cols>
    <col min="1" max="1" width="3.00390625" style="1" customWidth="1"/>
    <col min="2" max="2" width="38.7109375" style="1" customWidth="1"/>
    <col min="3" max="3" width="11.00390625" style="1" customWidth="1"/>
    <col min="4" max="6" width="9.8515625" style="1" customWidth="1"/>
    <col min="7" max="7" width="12.00390625" style="1" customWidth="1"/>
    <col min="8" max="16384" width="9.8515625" style="1" customWidth="1"/>
  </cols>
  <sheetData>
    <row r="1" spans="2:7" ht="11.25">
      <c r="B1" s="17"/>
      <c r="C1" s="17"/>
      <c r="D1" s="17"/>
      <c r="E1" s="17"/>
      <c r="F1" s="17"/>
      <c r="G1" s="17"/>
    </row>
    <row r="2" spans="2:7" ht="11.25">
      <c r="B2" s="17"/>
      <c r="C2" s="17"/>
      <c r="D2" s="17"/>
      <c r="E2" s="17" t="s">
        <v>0</v>
      </c>
      <c r="G2" s="17"/>
    </row>
    <row r="3" spans="2:7" ht="11.25">
      <c r="B3" s="18"/>
      <c r="C3" s="18"/>
      <c r="D3" s="18"/>
      <c r="E3" s="17" t="s">
        <v>1</v>
      </c>
      <c r="G3" s="18"/>
    </row>
    <row r="4" spans="1:7" ht="11.25">
      <c r="A4" s="18"/>
      <c r="B4" s="18"/>
      <c r="C4" s="18"/>
      <c r="D4" s="18"/>
      <c r="E4" s="18" t="s">
        <v>2</v>
      </c>
      <c r="G4" s="18"/>
    </row>
    <row r="5" spans="1:7" ht="11.25">
      <c r="A5" s="18"/>
      <c r="B5" s="18"/>
      <c r="C5" s="18"/>
      <c r="D5" s="18"/>
      <c r="E5" s="18"/>
      <c r="F5" s="18"/>
      <c r="G5" s="18"/>
    </row>
    <row r="6" spans="1:7" ht="11.25">
      <c r="A6" s="18"/>
      <c r="B6" s="18"/>
      <c r="C6" s="18"/>
      <c r="D6" s="18"/>
      <c r="E6" s="18"/>
      <c r="F6" s="18"/>
      <c r="G6" s="18"/>
    </row>
    <row r="7" spans="1:7" ht="11.25">
      <c r="A7" s="2"/>
      <c r="B7" s="2"/>
      <c r="C7" s="2"/>
      <c r="D7" s="2"/>
      <c r="E7" s="2"/>
      <c r="F7" s="2"/>
      <c r="G7" s="2"/>
    </row>
    <row r="8" spans="1:7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1.25">
      <c r="A9" s="4" t="s">
        <v>8</v>
      </c>
      <c r="B9" s="4"/>
      <c r="C9" s="5"/>
      <c r="D9" s="5"/>
      <c r="E9" s="5"/>
      <c r="F9" s="5"/>
      <c r="G9" s="5"/>
    </row>
    <row r="10" spans="1:7" ht="11.25">
      <c r="A10" s="6" t="s">
        <v>9</v>
      </c>
      <c r="B10" s="6"/>
      <c r="C10" s="7">
        <v>52453</v>
      </c>
      <c r="D10" s="7">
        <v>49007</v>
      </c>
      <c r="E10" s="7">
        <v>35106</v>
      </c>
      <c r="F10" s="7">
        <v>28430</v>
      </c>
      <c r="G10" s="8">
        <v>25009</v>
      </c>
    </row>
    <row r="11" spans="1:7" ht="11.25">
      <c r="A11" s="6" t="s">
        <v>10</v>
      </c>
      <c r="B11" s="6"/>
      <c r="C11" s="7">
        <v>5462</v>
      </c>
      <c r="D11" s="7">
        <v>3588</v>
      </c>
      <c r="E11" s="7">
        <v>1782</v>
      </c>
      <c r="F11" s="7">
        <v>2285</v>
      </c>
      <c r="G11" s="7">
        <v>4001</v>
      </c>
    </row>
    <row r="12" spans="1:7" ht="11.25">
      <c r="A12" s="6" t="s">
        <v>11</v>
      </c>
      <c r="B12" s="6"/>
      <c r="C12" s="7">
        <f>C13+C14</f>
        <v>236</v>
      </c>
      <c r="D12" s="7">
        <f>D13+D14</f>
        <v>5500</v>
      </c>
      <c r="E12" s="7">
        <f>E13+E14</f>
        <v>0</v>
      </c>
      <c r="F12" s="7">
        <f>F13+F14</f>
        <v>0</v>
      </c>
      <c r="G12" s="7">
        <f>G13+G14</f>
        <v>0</v>
      </c>
    </row>
    <row r="13" spans="1:7" ht="11.25">
      <c r="A13" s="6"/>
      <c r="B13" s="6" t="s">
        <v>12</v>
      </c>
      <c r="C13" s="7">
        <v>236</v>
      </c>
      <c r="D13" s="7">
        <v>5500</v>
      </c>
      <c r="E13" s="7">
        <v>0</v>
      </c>
      <c r="F13" s="7">
        <v>0</v>
      </c>
      <c r="G13" s="7">
        <v>0</v>
      </c>
    </row>
    <row r="14" spans="1:7" ht="11.25">
      <c r="A14" s="6"/>
      <c r="B14" s="6" t="s">
        <v>13</v>
      </c>
      <c r="C14" s="7"/>
      <c r="D14" s="7">
        <v>0</v>
      </c>
      <c r="E14" s="7">
        <v>0</v>
      </c>
      <c r="F14" s="7">
        <v>0</v>
      </c>
      <c r="G14" s="7">
        <v>0</v>
      </c>
    </row>
    <row r="15" spans="1:7" ht="11.25">
      <c r="A15" s="6" t="s">
        <v>14</v>
      </c>
      <c r="B15" s="6"/>
      <c r="C15" s="7">
        <v>45716</v>
      </c>
      <c r="D15" s="7">
        <v>38159</v>
      </c>
      <c r="E15" s="7">
        <v>32787</v>
      </c>
      <c r="F15" s="7">
        <v>25672</v>
      </c>
      <c r="G15" s="7">
        <v>20801</v>
      </c>
    </row>
    <row r="16" spans="1:7" ht="11.25">
      <c r="A16" s="6" t="s">
        <v>15</v>
      </c>
      <c r="B16" s="6"/>
      <c r="C16" s="7">
        <f>C17+C21</f>
        <v>24862</v>
      </c>
      <c r="D16" s="7">
        <f>D17+D21</f>
        <v>22347</v>
      </c>
      <c r="E16" s="7">
        <f>E17+E21</f>
        <v>5368</v>
      </c>
      <c r="F16" s="7">
        <f>F17+F21</f>
        <v>886</v>
      </c>
      <c r="G16" s="7">
        <f>G17+G21</f>
        <v>790</v>
      </c>
    </row>
    <row r="17" spans="1:7" ht="11.25">
      <c r="A17" s="6"/>
      <c r="B17" s="6" t="s">
        <v>12</v>
      </c>
      <c r="C17" s="7">
        <f>SUM(C18:C20)</f>
        <v>22998</v>
      </c>
      <c r="D17" s="7">
        <f>SUM(D18:D20)</f>
        <v>20491</v>
      </c>
      <c r="E17" s="7">
        <f>SUM(E18:E20)</f>
        <v>5019</v>
      </c>
      <c r="F17" s="7">
        <f>SUM(F18:F20)</f>
        <v>886</v>
      </c>
      <c r="G17" s="7">
        <f>SUM(G18:G20)</f>
        <v>630</v>
      </c>
    </row>
    <row r="18" spans="1:7" ht="11.25">
      <c r="A18" s="6"/>
      <c r="B18" s="6" t="s">
        <v>16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1.25">
      <c r="A19" s="6"/>
      <c r="B19" s="6" t="s">
        <v>17</v>
      </c>
      <c r="C19" s="7">
        <v>15998</v>
      </c>
      <c r="D19" s="7">
        <v>18491</v>
      </c>
      <c r="E19" s="7">
        <v>3019</v>
      </c>
      <c r="F19" s="7">
        <v>886</v>
      </c>
      <c r="G19" s="7">
        <v>630</v>
      </c>
    </row>
    <row r="20" spans="1:7" ht="11.25">
      <c r="A20" s="6"/>
      <c r="B20" s="6" t="s">
        <v>18</v>
      </c>
      <c r="C20" s="7">
        <v>7000</v>
      </c>
      <c r="D20" s="7">
        <v>2000</v>
      </c>
      <c r="E20" s="7">
        <v>2000</v>
      </c>
      <c r="F20" s="7">
        <v>0</v>
      </c>
      <c r="G20" s="7">
        <v>0</v>
      </c>
    </row>
    <row r="21" spans="1:7" ht="11.25">
      <c r="A21" s="6"/>
      <c r="B21" s="6" t="s">
        <v>13</v>
      </c>
      <c r="C21" s="7">
        <f>SUM(C22:C23)</f>
        <v>1864</v>
      </c>
      <c r="D21" s="7">
        <f>SUM(D22:D23)</f>
        <v>1856</v>
      </c>
      <c r="E21" s="7">
        <f>SUM(E22:E23)</f>
        <v>349</v>
      </c>
      <c r="F21" s="7">
        <f>SUM(F22:F23)</f>
        <v>0</v>
      </c>
      <c r="G21" s="7">
        <f>SUM(G22:G23)</f>
        <v>160</v>
      </c>
    </row>
    <row r="22" spans="1:7" ht="11.25">
      <c r="A22" s="6"/>
      <c r="B22" s="6" t="s">
        <v>17</v>
      </c>
      <c r="C22" s="7">
        <v>364</v>
      </c>
      <c r="D22" s="7">
        <v>356</v>
      </c>
      <c r="E22" s="7">
        <v>349</v>
      </c>
      <c r="F22" s="7">
        <v>0</v>
      </c>
      <c r="G22" s="7">
        <v>160</v>
      </c>
    </row>
    <row r="23" spans="1:7" ht="11.25">
      <c r="A23" s="6"/>
      <c r="B23" s="6" t="s">
        <v>18</v>
      </c>
      <c r="C23" s="7">
        <v>1500</v>
      </c>
      <c r="D23" s="7">
        <v>1500</v>
      </c>
      <c r="E23" s="7">
        <v>0</v>
      </c>
      <c r="F23" s="7">
        <v>0</v>
      </c>
      <c r="G23" s="7">
        <v>0</v>
      </c>
    </row>
    <row r="24" spans="1:7" ht="11.25">
      <c r="A24" s="2" t="s">
        <v>19</v>
      </c>
      <c r="B24" s="2"/>
      <c r="C24" s="9">
        <v>22357</v>
      </c>
      <c r="D24" s="9">
        <v>22477</v>
      </c>
      <c r="E24" s="9">
        <v>22375</v>
      </c>
      <c r="F24" s="9">
        <v>22174</v>
      </c>
      <c r="G24" s="9">
        <v>21934</v>
      </c>
    </row>
    <row r="25" spans="1:7" ht="11.25">
      <c r="A25" s="4" t="s">
        <v>20</v>
      </c>
      <c r="B25" s="6"/>
      <c r="C25" s="7" t="s">
        <v>21</v>
      </c>
      <c r="D25" s="8"/>
      <c r="E25" s="8"/>
      <c r="F25" s="8"/>
      <c r="G25" s="7"/>
    </row>
    <row r="26" spans="1:7" ht="11.25">
      <c r="A26" s="6" t="s">
        <v>9</v>
      </c>
      <c r="B26" s="6"/>
      <c r="C26" s="7">
        <f>(C10+G10)/2</f>
        <v>38731</v>
      </c>
      <c r="D26" s="7">
        <f>(D10+H10)/2</f>
        <v>24503.5</v>
      </c>
      <c r="E26" s="7">
        <f>(E10+I10)/2</f>
        <v>17553</v>
      </c>
      <c r="F26" s="7">
        <f>(F10+J10)/2</f>
        <v>14215</v>
      </c>
      <c r="G26" s="7">
        <f>(G10+K10)/2</f>
        <v>12504.5</v>
      </c>
    </row>
    <row r="27" spans="1:7" ht="11.25">
      <c r="A27" s="6" t="s">
        <v>22</v>
      </c>
      <c r="B27" s="6"/>
      <c r="C27" s="7">
        <f>SUM(C28+C29)</f>
        <v>33376.5</v>
      </c>
      <c r="D27" s="7">
        <f>SUM(D28+D29)</f>
        <v>21829.5</v>
      </c>
      <c r="E27" s="7">
        <f>SUM(E28+E29)</f>
        <v>16393.5</v>
      </c>
      <c r="F27" s="7">
        <f>SUM(F28+F29)</f>
        <v>12836</v>
      </c>
      <c r="G27" s="7">
        <f>SUM(G28+G29)</f>
        <v>10400.5</v>
      </c>
    </row>
    <row r="28" spans="1:7" ht="11.25">
      <c r="A28" s="6"/>
      <c r="B28" s="6" t="s">
        <v>11</v>
      </c>
      <c r="C28" s="7">
        <f>(C12+G12)/2</f>
        <v>118</v>
      </c>
      <c r="D28" s="7">
        <f>(D12+H12)/2</f>
        <v>2750</v>
      </c>
      <c r="E28" s="7">
        <f>(E12+I12)/2</f>
        <v>0</v>
      </c>
      <c r="F28" s="7">
        <f>(F12+J12)/2</f>
        <v>0</v>
      </c>
      <c r="G28" s="7">
        <f>(G12+K12)/2</f>
        <v>0</v>
      </c>
    </row>
    <row r="29" spans="1:7" ht="11.25">
      <c r="A29" s="6"/>
      <c r="B29" s="6" t="s">
        <v>14</v>
      </c>
      <c r="C29" s="7">
        <f>(C15+G15)/2</f>
        <v>33258.5</v>
      </c>
      <c r="D29" s="7">
        <f>(D15+H15)/2</f>
        <v>19079.5</v>
      </c>
      <c r="E29" s="7">
        <f>(E15+I15)/2</f>
        <v>16393.5</v>
      </c>
      <c r="F29" s="7">
        <f>(F15+J15)/2</f>
        <v>12836</v>
      </c>
      <c r="G29" s="7">
        <f>(G15+K15)/2</f>
        <v>10400.5</v>
      </c>
    </row>
    <row r="30" spans="1:7" ht="11.25">
      <c r="A30" s="2" t="s">
        <v>19</v>
      </c>
      <c r="B30" s="2"/>
      <c r="C30" s="9">
        <f>(C24+G24)/2</f>
        <v>22145.5</v>
      </c>
      <c r="D30" s="9">
        <f>(D24+H24)/2</f>
        <v>11238.5</v>
      </c>
      <c r="E30" s="9">
        <f>(E24+I24)/2</f>
        <v>11187.5</v>
      </c>
      <c r="F30" s="9">
        <f>(F24+J24)/2</f>
        <v>11087</v>
      </c>
      <c r="G30" s="9">
        <f>(G24+K24)/2</f>
        <v>10967</v>
      </c>
    </row>
    <row r="31" spans="1:7" ht="11.25">
      <c r="A31" s="4" t="s">
        <v>23</v>
      </c>
      <c r="B31" s="6"/>
      <c r="C31" s="6"/>
      <c r="D31" s="6"/>
      <c r="E31" s="6"/>
      <c r="F31" s="6"/>
      <c r="G31" s="6"/>
    </row>
    <row r="32" spans="1:7" ht="11.25">
      <c r="A32" s="6" t="s">
        <v>24</v>
      </c>
      <c r="B32" s="6"/>
      <c r="C32" s="7">
        <v>2367</v>
      </c>
      <c r="D32" s="7">
        <v>1490</v>
      </c>
      <c r="E32" s="7">
        <v>764</v>
      </c>
      <c r="F32" s="7">
        <v>352</v>
      </c>
      <c r="G32" s="7">
        <v>262</v>
      </c>
    </row>
    <row r="33" spans="1:7" ht="11.25">
      <c r="A33" s="6" t="s">
        <v>25</v>
      </c>
      <c r="B33" s="6"/>
      <c r="C33" s="7">
        <v>1306</v>
      </c>
      <c r="D33" s="7">
        <v>685</v>
      </c>
      <c r="E33" s="7">
        <v>246</v>
      </c>
      <c r="F33" s="7">
        <v>83</v>
      </c>
      <c r="G33" s="7">
        <v>12</v>
      </c>
    </row>
    <row r="34" spans="1:7" ht="11.25">
      <c r="A34" s="6" t="s">
        <v>26</v>
      </c>
      <c r="B34" s="6"/>
      <c r="C34" s="7">
        <f>C32-C33</f>
        <v>1061</v>
      </c>
      <c r="D34" s="7">
        <f>D32-D33</f>
        <v>805</v>
      </c>
      <c r="E34" s="7">
        <f>E32-E33</f>
        <v>518</v>
      </c>
      <c r="F34" s="7">
        <v>269</v>
      </c>
      <c r="G34" s="7">
        <v>250</v>
      </c>
    </row>
    <row r="35" spans="1:7" ht="11.25">
      <c r="A35" s="6" t="s">
        <v>27</v>
      </c>
      <c r="B35" s="6"/>
      <c r="C35" s="7">
        <v>1769</v>
      </c>
      <c r="D35" s="7">
        <v>1594</v>
      </c>
      <c r="E35" s="7">
        <v>277</v>
      </c>
      <c r="F35" s="7">
        <v>35</v>
      </c>
      <c r="G35" s="7">
        <v>48</v>
      </c>
    </row>
    <row r="36" spans="1:7" ht="11.25">
      <c r="A36" s="6" t="s">
        <v>28</v>
      </c>
      <c r="B36" s="6"/>
      <c r="C36" s="7">
        <f>C34+C35</f>
        <v>2830</v>
      </c>
      <c r="D36" s="7">
        <f>D34+D35</f>
        <v>2399</v>
      </c>
      <c r="E36" s="7">
        <f>E34+E35</f>
        <v>795</v>
      </c>
      <c r="F36" s="7">
        <v>304</v>
      </c>
      <c r="G36" s="7">
        <v>298</v>
      </c>
    </row>
    <row r="37" spans="1:7" ht="11.25">
      <c r="A37" s="6" t="s">
        <v>29</v>
      </c>
      <c r="B37" s="6"/>
      <c r="C37" s="7">
        <v>507</v>
      </c>
      <c r="D37" s="7">
        <v>390</v>
      </c>
      <c r="E37" s="7">
        <v>160</v>
      </c>
      <c r="F37" s="7">
        <v>65</v>
      </c>
      <c r="G37" s="7">
        <v>66</v>
      </c>
    </row>
    <row r="38" spans="1:7" ht="11.25">
      <c r="A38" s="6" t="s">
        <v>30</v>
      </c>
      <c r="B38" s="6"/>
      <c r="C38" s="7">
        <f>C36-C37</f>
        <v>2323</v>
      </c>
      <c r="D38" s="7">
        <f>D36-D37</f>
        <v>2009</v>
      </c>
      <c r="E38" s="7">
        <f>E36-E37</f>
        <v>635</v>
      </c>
      <c r="F38" s="7">
        <v>239</v>
      </c>
      <c r="G38" s="7">
        <v>232</v>
      </c>
    </row>
    <row r="39" spans="1:7" ht="11.25">
      <c r="A39" s="2" t="s">
        <v>31</v>
      </c>
      <c r="B39" s="2"/>
      <c r="C39" s="9">
        <v>2000</v>
      </c>
      <c r="D39" s="9">
        <v>2009</v>
      </c>
      <c r="E39" s="9">
        <v>635</v>
      </c>
      <c r="F39" s="9">
        <v>239</v>
      </c>
      <c r="G39" s="9">
        <v>232</v>
      </c>
    </row>
    <row r="40" spans="1:7" ht="11.25">
      <c r="A40" s="4" t="s">
        <v>32</v>
      </c>
      <c r="B40" s="6"/>
      <c r="C40" s="6"/>
      <c r="D40" s="6"/>
      <c r="E40" s="6"/>
      <c r="F40" s="6"/>
      <c r="G40" s="6"/>
    </row>
    <row r="41" spans="1:7" ht="11.25">
      <c r="A41" s="6" t="s">
        <v>33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ht="11.25">
      <c r="A42" s="6" t="s">
        <v>34</v>
      </c>
      <c r="B42" s="6"/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ht="11.25">
      <c r="A43" s="6" t="s">
        <v>35</v>
      </c>
      <c r="B43" s="6"/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ht="11.25">
      <c r="A44" s="6" t="s">
        <v>36</v>
      </c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ht="11.25">
      <c r="A45" s="10" t="s">
        <v>37</v>
      </c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ht="11.25">
      <c r="A46" s="6" t="s">
        <v>38</v>
      </c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ht="11.25">
      <c r="A47" s="2" t="s">
        <v>39</v>
      </c>
      <c r="B47" s="2"/>
      <c r="C47" s="9">
        <v>0</v>
      </c>
      <c r="D47" s="9">
        <v>0</v>
      </c>
      <c r="E47" s="9">
        <v>0</v>
      </c>
      <c r="F47" s="9">
        <v>0</v>
      </c>
      <c r="G47" s="9">
        <v>0</v>
      </c>
    </row>
    <row r="48" spans="1:7" ht="11.25">
      <c r="A48" s="4" t="s">
        <v>40</v>
      </c>
      <c r="B48" s="6"/>
      <c r="C48" s="6"/>
      <c r="D48" s="6"/>
      <c r="E48" s="6"/>
      <c r="F48" s="6"/>
      <c r="G48" s="6"/>
    </row>
    <row r="49" spans="1:7" ht="11.25">
      <c r="A49" s="6" t="s">
        <v>41</v>
      </c>
      <c r="B49" s="6"/>
      <c r="C49" s="11">
        <f>C24/(C12+C15)</f>
        <v>0.48652942200557103</v>
      </c>
      <c r="D49" s="11">
        <f>D24/(D12+D15)</f>
        <v>0.5148308481641815</v>
      </c>
      <c r="E49" s="11">
        <f>E24/(E12+E15)</f>
        <v>0.6824351114771098</v>
      </c>
      <c r="F49" s="11">
        <f>F24/(F12+F15)</f>
        <v>0.8637425989404799</v>
      </c>
      <c r="G49" s="11">
        <f>G24/(G12+G15)</f>
        <v>1.0544685351665786</v>
      </c>
    </row>
    <row r="50" spans="1:7" ht="11.25">
      <c r="A50" s="2" t="s">
        <v>42</v>
      </c>
      <c r="B50" s="2"/>
      <c r="C50" s="12">
        <f>C24/C12</f>
        <v>94.73305084745763</v>
      </c>
      <c r="D50" s="12">
        <f>D24/D12</f>
        <v>4.0867272727272725</v>
      </c>
      <c r="E50" s="13" t="s">
        <v>43</v>
      </c>
      <c r="F50" s="13" t="s">
        <v>43</v>
      </c>
      <c r="G50" s="13" t="s">
        <v>44</v>
      </c>
    </row>
    <row r="51" spans="1:7" ht="11.25">
      <c r="A51" s="4" t="s">
        <v>45</v>
      </c>
      <c r="B51" s="6"/>
      <c r="C51" s="6"/>
      <c r="D51" s="6"/>
      <c r="E51" s="6"/>
      <c r="F51" s="6"/>
      <c r="G51" s="6"/>
    </row>
    <row r="52" spans="1:7" ht="11.25">
      <c r="A52" s="6" t="s">
        <v>46</v>
      </c>
      <c r="B52" s="6"/>
      <c r="C52" s="14">
        <f>C11/C16</f>
        <v>0.21969270372455957</v>
      </c>
      <c r="D52" s="14">
        <f>D11/D16</f>
        <v>0.16055846422338568</v>
      </c>
      <c r="E52" s="14">
        <f>E11/E16</f>
        <v>0.3319672131147541</v>
      </c>
      <c r="F52" s="14">
        <f>F11/F16</f>
        <v>2.5790067720090293</v>
      </c>
      <c r="G52" s="14">
        <f>G11/G16</f>
        <v>5.064556962025317</v>
      </c>
    </row>
    <row r="53" spans="1:7" ht="11.25">
      <c r="A53" s="6" t="s">
        <v>47</v>
      </c>
      <c r="B53" s="6"/>
      <c r="C53" s="14">
        <f>C11/C10</f>
        <v>0.10413131756048272</v>
      </c>
      <c r="D53" s="14">
        <f>D11/D10</f>
        <v>0.07321403064868284</v>
      </c>
      <c r="E53" s="14">
        <f>E11/E10</f>
        <v>0.05076055375149547</v>
      </c>
      <c r="F53" s="14">
        <f>F11/F10</f>
        <v>0.08037284558564896</v>
      </c>
      <c r="G53" s="14">
        <f>G11/G10</f>
        <v>0.15998240633371985</v>
      </c>
    </row>
    <row r="54" spans="1:7" ht="11.25">
      <c r="A54" s="2" t="s">
        <v>48</v>
      </c>
      <c r="B54" s="2"/>
      <c r="C54" s="15">
        <f>(C11+C15)/C16</f>
        <v>2.058482825195077</v>
      </c>
      <c r="D54" s="15">
        <f>(D11+D15)/D16</f>
        <v>1.8681254754553185</v>
      </c>
      <c r="E54" s="15">
        <f>(E11+E15)/E16</f>
        <v>6.439828614008942</v>
      </c>
      <c r="F54" s="15">
        <f>(F11+F15)/F16</f>
        <v>31.554176072234764</v>
      </c>
      <c r="G54" s="15">
        <f>(G11+G15)/G16</f>
        <v>31.394936708860758</v>
      </c>
    </row>
    <row r="55" spans="1:7" ht="11.25">
      <c r="A55" s="4" t="s">
        <v>49</v>
      </c>
      <c r="B55" s="6"/>
      <c r="C55" s="6"/>
      <c r="D55" s="6"/>
      <c r="E55" s="6"/>
      <c r="F55" s="6"/>
      <c r="G55" s="6"/>
    </row>
    <row r="56" spans="1:7" ht="11.25">
      <c r="A56" s="6" t="s">
        <v>50</v>
      </c>
      <c r="B56" s="6"/>
      <c r="C56" s="11">
        <f>(C39)/C27</f>
        <v>0.059922400491363687</v>
      </c>
      <c r="D56" s="11">
        <f>((D39)/0.75)/D27</f>
        <v>0.1227085671530116</v>
      </c>
      <c r="E56" s="11">
        <f>((E39)/0.5)/E27</f>
        <v>0.07746972885594901</v>
      </c>
      <c r="F56" s="11">
        <f>((F39)/0.25)/F27</f>
        <v>0.07447803053910876</v>
      </c>
      <c r="G56" s="11">
        <f>G39/G27</f>
        <v>0.022306619874044517</v>
      </c>
    </row>
    <row r="57" spans="1:7" ht="11.25">
      <c r="A57" s="6" t="s">
        <v>51</v>
      </c>
      <c r="B57" s="6"/>
      <c r="C57" s="11">
        <f>(C39)/C26</f>
        <v>0.05163822261237768</v>
      </c>
      <c r="D57" s="11">
        <f>((D39)/0.75)/D26</f>
        <v>0.10931771651668809</v>
      </c>
      <c r="E57" s="11">
        <f>((E39)/0.5)/E26</f>
        <v>0.07235230444938187</v>
      </c>
      <c r="F57" s="11">
        <f>((F39)/0.25)/F26</f>
        <v>0.06725290186422793</v>
      </c>
      <c r="G57" s="11">
        <f>G39/G26</f>
        <v>0.018553320804510377</v>
      </c>
    </row>
    <row r="58" spans="1:7" ht="11.25">
      <c r="A58" s="6" t="s">
        <v>52</v>
      </c>
      <c r="B58" s="6"/>
      <c r="C58" s="11">
        <f>(C39)/C30</f>
        <v>0.09031180149466031</v>
      </c>
      <c r="D58" s="11">
        <f>((D39)/0.75)/D30</f>
        <v>0.23834734765908855</v>
      </c>
      <c r="E58" s="11">
        <f>((E39)/0.5)/E30</f>
        <v>0.11351955307262569</v>
      </c>
      <c r="F58" s="11">
        <f>((F39)/0.25)/F30</f>
        <v>0.08622711283485163</v>
      </c>
      <c r="G58" s="11">
        <f>G39/G30</f>
        <v>0.021154372207531687</v>
      </c>
    </row>
    <row r="59" spans="1:7" ht="11.25">
      <c r="A59" s="6" t="s">
        <v>53</v>
      </c>
      <c r="B59" s="6"/>
      <c r="C59" s="11">
        <f>(C32)/C26</f>
        <v>0.061113836461748984</v>
      </c>
      <c r="D59" s="11">
        <f>((D32)/0.75)/D26</f>
        <v>0.08107685296658301</v>
      </c>
      <c r="E59" s="11">
        <f>((E32)/0.5)/E26</f>
        <v>0.08705064661311457</v>
      </c>
      <c r="F59" s="11">
        <f>((F32)/0.25)/F26</f>
        <v>0.09905029897995075</v>
      </c>
      <c r="G59" s="11">
        <f>G32/G26</f>
        <v>0.02095245711543844</v>
      </c>
    </row>
    <row r="60" spans="1:7" ht="11.25">
      <c r="A60" s="6" t="s">
        <v>54</v>
      </c>
      <c r="B60" s="6"/>
      <c r="C60" s="11">
        <f>(C33)/C26</f>
        <v>0.033719759365882625</v>
      </c>
      <c r="D60" s="11">
        <f>((D33)/0.75)/D26</f>
        <v>0.03727358676651635</v>
      </c>
      <c r="E60" s="11">
        <f>((E33)/0.5)/E26</f>
        <v>0.028029396684327464</v>
      </c>
      <c r="F60" s="11">
        <f>((F33)/0.25)/F26</f>
        <v>0.02335561027084066</v>
      </c>
      <c r="G60" s="11">
        <f>G33/G26</f>
        <v>0.0009596545243712263</v>
      </c>
    </row>
    <row r="61" spans="1:7" ht="11.25">
      <c r="A61" s="6" t="s">
        <v>55</v>
      </c>
      <c r="B61" s="6"/>
      <c r="C61" s="11">
        <f>(C34)/C26</f>
        <v>0.02739407709586636</v>
      </c>
      <c r="D61" s="11">
        <f>((D34)/0.75)/D26</f>
        <v>0.04380326620006665</v>
      </c>
      <c r="E61" s="11">
        <f>((E34)/0.5)/E26</f>
        <v>0.0590212499287871</v>
      </c>
      <c r="F61" s="11">
        <f>((F34)/0.25)/F26</f>
        <v>0.0756946887091101</v>
      </c>
      <c r="G61" s="11">
        <f>G34/G26</f>
        <v>0.019992802591067216</v>
      </c>
    </row>
    <row r="62" spans="1:7" ht="11.25">
      <c r="A62" s="6" t="s">
        <v>56</v>
      </c>
      <c r="B62" s="6"/>
      <c r="C62" s="11">
        <f>(C37)/(C36)</f>
        <v>0.17915194346289753</v>
      </c>
      <c r="D62" s="11">
        <f>((D37)/0.75)/((D36)/0.75)</f>
        <v>0.1625677365568987</v>
      </c>
      <c r="E62" s="11">
        <f>((E37)/0.5)/((E36)/0.5)</f>
        <v>0.20125786163522014</v>
      </c>
      <c r="F62" s="11">
        <f>(F37/0.25)/(F36/0.25)</f>
        <v>0.2138157894736842</v>
      </c>
      <c r="G62" s="11">
        <f>G37/G36</f>
        <v>0.2214765100671141</v>
      </c>
    </row>
    <row r="63" spans="1:7" ht="11.25">
      <c r="A63" s="2" t="s">
        <v>57</v>
      </c>
      <c r="B63" s="2"/>
      <c r="C63" s="12">
        <f>(C35)/C26</f>
        <v>0.04567400790064806</v>
      </c>
      <c r="D63" s="12">
        <f>((D35)/0.75)/D26</f>
        <v>0.08673590847565994</v>
      </c>
      <c r="E63" s="12">
        <f>((E35)/0.5)/E26</f>
        <v>0.03156155642910044</v>
      </c>
      <c r="F63" s="12">
        <f>(F35/0.255)/F26</f>
        <v>0.009655638548067837</v>
      </c>
      <c r="G63" s="12">
        <f>G35/G26</f>
        <v>0.0038386180974849054</v>
      </c>
    </row>
    <row r="64" spans="1:7" ht="11.25">
      <c r="A64" s="4" t="s">
        <v>58</v>
      </c>
      <c r="B64" s="6"/>
      <c r="C64" s="6"/>
      <c r="D64" s="6"/>
      <c r="E64" s="6"/>
      <c r="F64" s="6"/>
      <c r="G64" s="6"/>
    </row>
    <row r="65" spans="1:7" ht="11.25">
      <c r="A65" s="6" t="s">
        <v>59</v>
      </c>
      <c r="B65" s="6"/>
      <c r="C65" s="7">
        <v>6</v>
      </c>
      <c r="D65" s="7">
        <v>6</v>
      </c>
      <c r="E65" s="7">
        <v>4</v>
      </c>
      <c r="F65" s="7">
        <v>5</v>
      </c>
      <c r="G65" s="7">
        <v>3</v>
      </c>
    </row>
    <row r="66" spans="1:7" ht="11.25">
      <c r="A66" s="6" t="s">
        <v>60</v>
      </c>
      <c r="B66" s="6"/>
      <c r="C66" s="7">
        <v>1</v>
      </c>
      <c r="D66" s="7">
        <v>1</v>
      </c>
      <c r="E66" s="7">
        <v>1</v>
      </c>
      <c r="F66" s="7">
        <v>1</v>
      </c>
      <c r="G66" s="7">
        <v>1</v>
      </c>
    </row>
    <row r="67" spans="1:7" ht="11.25">
      <c r="A67" s="6" t="s">
        <v>61</v>
      </c>
      <c r="B67" s="6"/>
      <c r="C67" s="7">
        <f>C12/C65</f>
        <v>39.333333333333336</v>
      </c>
      <c r="D67" s="7">
        <f>D12/D65</f>
        <v>916.6666666666666</v>
      </c>
      <c r="E67" s="7">
        <f>E12/E65</f>
        <v>0</v>
      </c>
      <c r="F67" s="7">
        <f>F12/F65</f>
        <v>0</v>
      </c>
      <c r="G67" s="7">
        <f>G12/G65</f>
        <v>0</v>
      </c>
    </row>
    <row r="68" spans="1:7" ht="11.25">
      <c r="A68" s="6" t="s">
        <v>62</v>
      </c>
      <c r="B68" s="6"/>
      <c r="C68" s="7">
        <f>C16/C65</f>
        <v>4143.666666666667</v>
      </c>
      <c r="D68" s="7">
        <f>D16/D65</f>
        <v>3724.5</v>
      </c>
      <c r="E68" s="7">
        <f>E16/E65</f>
        <v>1342</v>
      </c>
      <c r="F68" s="7">
        <f>F16/F65</f>
        <v>177.2</v>
      </c>
      <c r="G68" s="7">
        <f>G16/G65</f>
        <v>263.3333333333333</v>
      </c>
    </row>
    <row r="69" spans="1:7" ht="11.25">
      <c r="A69" s="2" t="s">
        <v>63</v>
      </c>
      <c r="B69" s="2"/>
      <c r="C69" s="9">
        <f>C39/C65</f>
        <v>333.3333333333333</v>
      </c>
      <c r="D69" s="9">
        <f>D39/D65</f>
        <v>334.8333333333333</v>
      </c>
      <c r="E69" s="9">
        <f>E39/E65</f>
        <v>158.75</v>
      </c>
      <c r="F69" s="9">
        <f>F39/F65</f>
        <v>47.8</v>
      </c>
      <c r="G69" s="9">
        <f>G39/G65</f>
        <v>77.33333333333333</v>
      </c>
    </row>
    <row r="70" spans="1:7" ht="11.25">
      <c r="A70" s="4" t="s">
        <v>64</v>
      </c>
      <c r="B70" s="6"/>
      <c r="C70" s="6"/>
      <c r="D70" s="6"/>
      <c r="E70" s="6"/>
      <c r="F70" s="6"/>
      <c r="G70" s="6"/>
    </row>
    <row r="71" spans="1:7" ht="11.25">
      <c r="A71" s="6" t="s">
        <v>65</v>
      </c>
      <c r="B71" s="6"/>
      <c r="C71" s="11">
        <f>(C10-D10)/D10</f>
        <v>0.0703164854000449</v>
      </c>
      <c r="D71" s="16" t="s">
        <v>43</v>
      </c>
      <c r="E71" s="16" t="s">
        <v>44</v>
      </c>
      <c r="F71" s="16" t="s">
        <v>43</v>
      </c>
      <c r="G71" s="16" t="s">
        <v>43</v>
      </c>
    </row>
    <row r="72" spans="1:7" ht="11.25">
      <c r="A72" s="6" t="s">
        <v>66</v>
      </c>
      <c r="B72" s="6"/>
      <c r="C72" s="11">
        <f>(C12-D12)/D12</f>
        <v>-0.9570909090909091</v>
      </c>
      <c r="D72" s="16" t="s">
        <v>43</v>
      </c>
      <c r="E72" s="16" t="s">
        <v>44</v>
      </c>
      <c r="F72" s="16" t="s">
        <v>43</v>
      </c>
      <c r="G72" s="16" t="s">
        <v>43</v>
      </c>
    </row>
    <row r="73" spans="1:7" ht="11.25">
      <c r="A73" s="6"/>
      <c r="B73" s="6" t="s">
        <v>12</v>
      </c>
      <c r="C73" s="11">
        <f>(C13-D13)/D13</f>
        <v>-0.9570909090909091</v>
      </c>
      <c r="D73" s="16" t="s">
        <v>43</v>
      </c>
      <c r="E73" s="16" t="s">
        <v>44</v>
      </c>
      <c r="F73" s="16" t="s">
        <v>43</v>
      </c>
      <c r="G73" s="16" t="s">
        <v>43</v>
      </c>
    </row>
    <row r="74" spans="1:7" ht="11.25">
      <c r="A74" s="6"/>
      <c r="B74" s="6" t="s">
        <v>13</v>
      </c>
      <c r="C74" s="11">
        <v>0</v>
      </c>
      <c r="D74" s="16" t="s">
        <v>43</v>
      </c>
      <c r="E74" s="16" t="s">
        <v>44</v>
      </c>
      <c r="F74" s="16" t="s">
        <v>43</v>
      </c>
      <c r="G74" s="16" t="s">
        <v>43</v>
      </c>
    </row>
    <row r="75" spans="1:7" ht="11.25">
      <c r="A75" s="6" t="s">
        <v>67</v>
      </c>
      <c r="B75" s="6"/>
      <c r="C75" s="11">
        <f>(C16-D16)/D16</f>
        <v>0.1125430706582539</v>
      </c>
      <c r="D75" s="16" t="s">
        <v>43</v>
      </c>
      <c r="E75" s="16" t="s">
        <v>44</v>
      </c>
      <c r="F75" s="16" t="s">
        <v>43</v>
      </c>
      <c r="G75" s="16" t="s">
        <v>43</v>
      </c>
    </row>
    <row r="76" spans="1:7" ht="11.25">
      <c r="A76" s="6"/>
      <c r="B76" s="6" t="s">
        <v>12</v>
      </c>
      <c r="C76" s="11">
        <f>(C17-D17)/D17</f>
        <v>0.12234639597872236</v>
      </c>
      <c r="D76" s="16" t="s">
        <v>43</v>
      </c>
      <c r="E76" s="16" t="s">
        <v>44</v>
      </c>
      <c r="F76" s="16" t="s">
        <v>43</v>
      </c>
      <c r="G76" s="16" t="s">
        <v>43</v>
      </c>
    </row>
    <row r="77" spans="1:7" ht="11.25">
      <c r="A77" s="6"/>
      <c r="B77" s="6" t="s">
        <v>13</v>
      </c>
      <c r="C77" s="11">
        <v>0</v>
      </c>
      <c r="D77" s="16" t="s">
        <v>43</v>
      </c>
      <c r="E77" s="16" t="s">
        <v>44</v>
      </c>
      <c r="F77" s="16" t="s">
        <v>43</v>
      </c>
      <c r="G77" s="16" t="s">
        <v>43</v>
      </c>
    </row>
    <row r="78" spans="1:7" ht="11.25">
      <c r="A78" s="6" t="s">
        <v>68</v>
      </c>
      <c r="B78" s="6"/>
      <c r="C78" s="11">
        <f>(C24-D24)/D24</f>
        <v>-0.005338790763891979</v>
      </c>
      <c r="D78" s="16" t="s">
        <v>43</v>
      </c>
      <c r="E78" s="16" t="s">
        <v>44</v>
      </c>
      <c r="F78" s="16" t="s">
        <v>43</v>
      </c>
      <c r="G78" s="16" t="s">
        <v>43</v>
      </c>
    </row>
    <row r="79" spans="1:7" ht="11.25">
      <c r="A79" s="2" t="s">
        <v>69</v>
      </c>
      <c r="B79" s="2"/>
      <c r="C79" s="12">
        <f>(C39-D39)/D39</f>
        <v>-0.004479840716774514</v>
      </c>
      <c r="D79" s="13" t="s">
        <v>43</v>
      </c>
      <c r="E79" s="13" t="s">
        <v>44</v>
      </c>
      <c r="F79" s="13" t="s">
        <v>43</v>
      </c>
      <c r="G79" s="13" t="s">
        <v>43</v>
      </c>
    </row>
    <row r="80" spans="1:7" ht="11.25">
      <c r="A80" s="6"/>
      <c r="B80" s="6"/>
      <c r="C80" s="6"/>
      <c r="D80" s="6"/>
      <c r="E80" s="6"/>
      <c r="F80" s="6"/>
      <c r="G80" s="6"/>
    </row>
    <row r="81" spans="1:7" ht="11.25">
      <c r="A81" s="6"/>
      <c r="B81" s="6"/>
      <c r="C81" s="6"/>
      <c r="D81" s="6"/>
      <c r="E81" s="6"/>
      <c r="F81" s="6"/>
      <c r="G81" s="6"/>
    </row>
    <row r="82" spans="1:7" ht="11.25">
      <c r="A82" s="6"/>
      <c r="B82" s="6"/>
      <c r="C82" s="6"/>
      <c r="D82" s="6"/>
      <c r="E82" s="6"/>
      <c r="F82" s="6"/>
      <c r="G82" s="6"/>
    </row>
    <row r="83" spans="1:7" ht="11.25">
      <c r="A83" s="6"/>
      <c r="B83" s="6"/>
      <c r="C83" s="6"/>
      <c r="D83" s="6"/>
      <c r="E83" s="6"/>
      <c r="F83" s="6"/>
      <c r="G83" s="6"/>
    </row>
    <row r="84" spans="1:7" ht="11.25">
      <c r="A84" s="6"/>
      <c r="B84" s="6"/>
      <c r="C84" s="6"/>
      <c r="D84" s="6"/>
      <c r="E84" s="6"/>
      <c r="F84" s="6"/>
      <c r="G84" s="6"/>
    </row>
    <row r="85" spans="1:7" ht="11.25">
      <c r="A85" s="6"/>
      <c r="B85" s="6"/>
      <c r="C85" s="6"/>
      <c r="D85" s="6"/>
      <c r="E85" s="6"/>
      <c r="F85" s="6"/>
      <c r="G85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2002-05-02T18:56:04Z</cp:lastPrinted>
  <dcterms:created xsi:type="dcterms:W3CDTF">2002-03-08T15:11:42Z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