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jrvasquez\OneDrive - Superintendencia de Bancos\Documents\ESTADISTICA\Estadisticas Financieras - EMPRESAS FIDUCIARIAS\Estadisticas Financieras - 2023\Diciembre 2023\Estadisticas Financieras - Junio 2023\"/>
    </mc:Choice>
  </mc:AlternateContent>
  <xr:revisionPtr revIDLastSave="0" documentId="13_ncr:1_{0F0FC172-FB81-4338-B421-48E588A3334E}" xr6:coauthVersionLast="47" xr6:coauthVersionMax="47" xr10:uidLastSave="{00000000-0000-0000-0000-000000000000}"/>
  <bookViews>
    <workbookView xWindow="28680" yWindow="1815" windowWidth="29040" windowHeight="157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2" i="1" l="1"/>
  <c r="C41" i="1"/>
  <c r="B41" i="1"/>
  <c r="C40" i="1"/>
  <c r="B40" i="1"/>
  <c r="C39" i="1"/>
  <c r="B39" i="1"/>
  <c r="B38" i="1"/>
  <c r="C37" i="1"/>
  <c r="B37" i="1"/>
  <c r="B36" i="1"/>
  <c r="B35" i="1"/>
  <c r="C34" i="1"/>
  <c r="B34" i="1"/>
  <c r="C33" i="1"/>
  <c r="B33" i="1"/>
  <c r="C31" i="1"/>
  <c r="B31" i="1"/>
  <c r="C30" i="1"/>
  <c r="B30" i="1"/>
  <c r="C29" i="1"/>
  <c r="B29" i="1"/>
  <c r="C28" i="1"/>
  <c r="B28" i="1"/>
  <c r="C27" i="1"/>
  <c r="B27" i="1"/>
  <c r="B26" i="1"/>
  <c r="C25" i="1"/>
  <c r="B25" i="1"/>
  <c r="C24" i="1"/>
  <c r="B24" i="1"/>
  <c r="C23" i="1"/>
  <c r="B23" i="1"/>
  <c r="C22" i="1"/>
  <c r="B22" i="1"/>
  <c r="C21" i="1"/>
  <c r="B21" i="1"/>
  <c r="C20" i="1"/>
  <c r="B20" i="1"/>
  <c r="C18" i="1"/>
  <c r="B18" i="1"/>
  <c r="C17" i="1"/>
  <c r="B17" i="1"/>
  <c r="C16" i="1"/>
  <c r="B16" i="1"/>
  <c r="C15" i="1"/>
  <c r="B15" i="1"/>
  <c r="C14" i="1"/>
  <c r="B14" i="1"/>
  <c r="C13" i="1"/>
  <c r="B13" i="1"/>
  <c r="C12" i="1"/>
  <c r="B12" i="1"/>
  <c r="C11" i="1"/>
  <c r="B11" i="1"/>
  <c r="H32" i="1" l="1"/>
  <c r="H19" i="1"/>
  <c r="H10" i="1"/>
  <c r="C32" i="1" l="1"/>
  <c r="B32" i="1"/>
  <c r="C19" i="1"/>
  <c r="B19" i="1"/>
  <c r="C10" i="1"/>
  <c r="B10" i="1"/>
  <c r="H43" i="1"/>
  <c r="G32" i="1"/>
  <c r="G19" i="1"/>
  <c r="G10" i="1"/>
  <c r="C43" i="1" l="1"/>
  <c r="B43" i="1"/>
  <c r="G43" i="1"/>
  <c r="F32" i="1"/>
  <c r="E32" i="1"/>
  <c r="F19" i="1"/>
  <c r="E19" i="1"/>
  <c r="F10" i="1"/>
  <c r="E10" i="1"/>
  <c r="D32" i="1"/>
  <c r="D19" i="1"/>
  <c r="D10" i="1"/>
  <c r="E43" i="1" l="1"/>
  <c r="F43" i="1"/>
  <c r="D43" i="1"/>
</calcChain>
</file>

<file path=xl/sharedStrings.xml><?xml version="1.0" encoding="utf-8"?>
<sst xmlns="http://schemas.openxmlformats.org/spreadsheetml/2006/main" count="44" uniqueCount="43">
  <si>
    <t>Detalle de cuentas completo</t>
  </si>
  <si>
    <t>TOTAL DE ACTIVO</t>
  </si>
  <si>
    <t>Caja, Efectivo y Equivalente de Efectivo</t>
  </si>
  <si>
    <t xml:space="preserve">Depósitos en Bancos </t>
  </si>
  <si>
    <t>Cuentas por Cobrar Neto</t>
  </si>
  <si>
    <t>Gastos e Impuestos Pagados por Anticipado</t>
  </si>
  <si>
    <t xml:space="preserve"> Prestamos Neto</t>
  </si>
  <si>
    <t>Inversiones en Valores Neto</t>
  </si>
  <si>
    <t>Activo Fijo (Neto)</t>
  </si>
  <si>
    <t>Activos Varios</t>
  </si>
  <si>
    <t xml:space="preserve">PASIVOS </t>
  </si>
  <si>
    <t xml:space="preserve">Cuentas por pagar -  Proveedores </t>
  </si>
  <si>
    <t>Cuentas por pagar - Relacionadas</t>
  </si>
  <si>
    <t xml:space="preserve">Depositos por pagar </t>
  </si>
  <si>
    <t>Utilidades a socios por pagar</t>
  </si>
  <si>
    <t>Gastos acumulados por pagar</t>
  </si>
  <si>
    <t>Impuestos  por pagar</t>
  </si>
  <si>
    <t>Financiamientos recibidos</t>
  </si>
  <si>
    <t>Ingresos diferidos</t>
  </si>
  <si>
    <t xml:space="preserve">Intereses acumulados por pagar </t>
  </si>
  <si>
    <t>Provisión para prestaciones laborales</t>
  </si>
  <si>
    <t>Otras cuentas por pagar</t>
  </si>
  <si>
    <t>Otros pasivos</t>
  </si>
  <si>
    <t>FONDOS DE CAPITAL</t>
  </si>
  <si>
    <t>Capital Pagado</t>
  </si>
  <si>
    <t>Otras Reservas</t>
  </si>
  <si>
    <t>Ganancia o Perdida por Cobertura de Flujo de Efectivo</t>
  </si>
  <si>
    <t>Ganancia (Perdida) en Conversión de Moneda</t>
  </si>
  <si>
    <t>Resultados Acumulados de Períodos (Años Fiscales) Anteriores</t>
  </si>
  <si>
    <t>Reorganización de entidades bajo control común</t>
  </si>
  <si>
    <t>Resultados del Período</t>
  </si>
  <si>
    <t>Ganancia o Pérdida en Valores Disp. para la Venta</t>
  </si>
  <si>
    <t>Superávit por revaluación</t>
  </si>
  <si>
    <t>Participación no controladora</t>
  </si>
  <si>
    <t>TOTAL DE PASIVO Y CAPITAL</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</si>
  <si>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</si>
  <si>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VARIACION ABSOLUTA</t>
  </si>
  <si>
    <t>%</t>
  </si>
  <si>
    <t xml:space="preserve">Al 31 de Diciembre </t>
  </si>
  <si>
    <t xml:space="preserve">Al 31 de Marzo </t>
  </si>
  <si>
    <t>Al 30 de Junio</t>
  </si>
  <si>
    <t xml:space="preserve">Al 30 de Septiembre </t>
  </si>
  <si>
    <t>CENTRO FIDUCIARIO INTERNACIONAL
BALANCE DE SITUACION CONSOLIDADO DE LAS OTRAS EMPRESAS FIDUCIARIAS
DE DICIEMBRE 2022 A DICIEMBRE 2023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</si>
</sst>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name val="Calibri"/>
      <family val="2"/>
      <scheme val="minor"/>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9">
    <xf numFmtId="0" fontId="0" fillId="0" borderId="0" xfId="0"/>
    <xf numFmtId="0" fontId="0" fillId="0" borderId="0" xfId="0" applyAlignment="1">
      <alignment horizontal="center" vertical="center" wrapText="1"/>
    </xf>
    <xf numFmtId="0" fontId="5" fillId="3" borderId="1" xfId="0" applyFont="1" applyFill="1" applyBorder="1" applyAlignment="1">
      <alignment vertical="center"/>
    </xf>
    <xf numFmtId="0" fontId="6" fillId="4" borderId="1" xfId="0" applyFont="1" applyFill="1" applyBorder="1" applyAlignment="1">
      <alignment vertical="center"/>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xf>
    <xf numFmtId="0" fontId="6" fillId="0" borderId="1" xfId="0" applyFont="1" applyBorder="1" applyAlignment="1">
      <alignment horizontal="left" vertical="center"/>
    </xf>
    <xf numFmtId="0" fontId="4" fillId="0" borderId="1" xfId="0" applyFont="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37" fontId="3" fillId="3" borderId="1" xfId="1" applyNumberFormat="1" applyFont="1" applyFill="1" applyBorder="1" applyAlignment="1">
      <alignment vertical="center"/>
    </xf>
    <xf numFmtId="165" fontId="3" fillId="3" borderId="1" xfId="2" applyNumberFormat="1" applyFont="1" applyFill="1" applyBorder="1" applyAlignment="1">
      <alignment horizontal="right" vertical="center"/>
    </xf>
    <xf numFmtId="164" fontId="3" fillId="3" borderId="1" xfId="1" applyNumberFormat="1" applyFont="1" applyFill="1" applyBorder="1" applyAlignment="1">
      <alignment vertical="center"/>
    </xf>
    <xf numFmtId="37" fontId="1" fillId="5" borderId="1" xfId="1" applyNumberFormat="1" applyFont="1" applyFill="1" applyBorder="1" applyAlignment="1">
      <alignment vertical="center"/>
    </xf>
    <xf numFmtId="165" fontId="1" fillId="5" borderId="1" xfId="2" applyNumberFormat="1" applyFont="1" applyFill="1" applyBorder="1" applyAlignment="1">
      <alignment horizontal="right" vertical="center"/>
    </xf>
    <xf numFmtId="164" fontId="1" fillId="5" borderId="1" xfId="1" applyNumberFormat="1" applyFont="1" applyFill="1" applyBorder="1" applyAlignment="1">
      <alignment vertical="center"/>
    </xf>
    <xf numFmtId="37" fontId="0" fillId="0" borderId="0" xfId="0" applyNumberFormat="1" applyAlignment="1">
      <alignment vertical="center"/>
    </xf>
    <xf numFmtId="0" fontId="5" fillId="3" borderId="1" xfId="0" applyFont="1" applyFill="1" applyBorder="1" applyAlignment="1">
      <alignment horizontal="left" vertical="center"/>
    </xf>
    <xf numFmtId="37" fontId="1" fillId="0" borderId="1" xfId="1" applyNumberFormat="1" applyFont="1" applyFill="1" applyBorder="1" applyAlignment="1">
      <alignment vertical="center"/>
    </xf>
    <xf numFmtId="164" fontId="1" fillId="0" borderId="1" xfId="1" applyNumberFormat="1" applyFont="1" applyFill="1" applyBorder="1" applyAlignment="1">
      <alignment vertical="center"/>
    </xf>
    <xf numFmtId="0" fontId="8" fillId="3" borderId="1" xfId="0" applyFont="1" applyFill="1" applyBorder="1" applyAlignment="1">
      <alignment horizontal="left" vertical="center"/>
    </xf>
    <xf numFmtId="37" fontId="10" fillId="5" borderId="1" xfId="1" applyNumberFormat="1" applyFont="1" applyFill="1" applyBorder="1" applyAlignment="1">
      <alignment vertical="center"/>
    </xf>
    <xf numFmtId="165" fontId="10" fillId="5" borderId="1" xfId="2" applyNumberFormat="1" applyFont="1" applyFill="1" applyBorder="1" applyAlignment="1">
      <alignment horizontal="right" vertical="center"/>
    </xf>
    <xf numFmtId="164" fontId="10" fillId="5" borderId="1" xfId="1" applyNumberFormat="1" applyFont="1" applyFill="1" applyBorder="1" applyAlignment="1">
      <alignment vertical="center"/>
    </xf>
    <xf numFmtId="0" fontId="0" fillId="0" borderId="0" xfId="0" applyAlignment="1">
      <alignment horizontal="justify" vertical="center" wrapText="1"/>
    </xf>
    <xf numFmtId="0" fontId="2" fillId="2"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workbookViewId="0">
      <selection activeCell="N18" sqref="N18"/>
    </sheetView>
  </sheetViews>
  <sheetFormatPr baseColWidth="10" defaultColWidth="9.1796875" defaultRowHeight="14.5" x14ac:dyDescent="0.35"/>
  <cols>
    <col min="1" max="1" width="45.81640625" style="9" bestFit="1" customWidth="1"/>
    <col min="2" max="8" width="15.7265625" style="9" customWidth="1"/>
    <col min="9" max="16384" width="9.1796875" style="9"/>
  </cols>
  <sheetData>
    <row r="1" spans="1:10" x14ac:dyDescent="0.35">
      <c r="B1" s="10"/>
      <c r="C1" s="10"/>
      <c r="D1" s="10"/>
      <c r="E1" s="10"/>
      <c r="F1" s="10"/>
      <c r="G1" s="10"/>
      <c r="H1" s="10"/>
    </row>
    <row r="2" spans="1:10" ht="15" customHeight="1" x14ac:dyDescent="0.35">
      <c r="A2" s="26" t="s">
        <v>42</v>
      </c>
      <c r="B2" s="26"/>
      <c r="C2" s="26"/>
      <c r="D2" s="26"/>
      <c r="E2" s="26"/>
      <c r="F2" s="26"/>
      <c r="G2" s="26"/>
      <c r="H2" s="26"/>
    </row>
    <row r="3" spans="1:10" x14ac:dyDescent="0.35">
      <c r="A3" s="26"/>
      <c r="B3" s="26"/>
      <c r="C3" s="26"/>
      <c r="D3" s="26"/>
      <c r="E3" s="26"/>
      <c r="F3" s="26"/>
      <c r="G3" s="26"/>
      <c r="H3" s="26"/>
    </row>
    <row r="4" spans="1:10" x14ac:dyDescent="0.35">
      <c r="A4" s="26"/>
      <c r="B4" s="26"/>
      <c r="C4" s="26"/>
      <c r="D4" s="26"/>
      <c r="E4" s="26"/>
      <c r="F4" s="26"/>
      <c r="G4" s="26"/>
      <c r="H4" s="26"/>
    </row>
    <row r="5" spans="1:10" x14ac:dyDescent="0.35">
      <c r="A5" s="26"/>
      <c r="B5" s="26"/>
      <c r="C5" s="26"/>
      <c r="D5" s="26"/>
      <c r="E5" s="26"/>
      <c r="F5" s="26"/>
      <c r="G5" s="26"/>
      <c r="H5" s="26"/>
    </row>
    <row r="6" spans="1:10" x14ac:dyDescent="0.35">
      <c r="A6" s="26"/>
      <c r="B6" s="26"/>
      <c r="C6" s="26"/>
      <c r="D6" s="26"/>
      <c r="E6" s="26"/>
      <c r="F6" s="26"/>
      <c r="G6" s="26"/>
      <c r="H6" s="26"/>
    </row>
    <row r="8" spans="1:10" x14ac:dyDescent="0.35">
      <c r="A8" s="27" t="s">
        <v>0</v>
      </c>
      <c r="B8" s="27" t="s">
        <v>36</v>
      </c>
      <c r="C8" s="27" t="s">
        <v>37</v>
      </c>
      <c r="D8" s="8">
        <v>2022</v>
      </c>
      <c r="E8" s="28">
        <v>2023</v>
      </c>
      <c r="F8" s="28"/>
      <c r="G8" s="28"/>
      <c r="H8" s="28"/>
    </row>
    <row r="9" spans="1:10" s="1" customFormat="1" ht="23.25" customHeight="1" x14ac:dyDescent="0.35">
      <c r="A9" s="27"/>
      <c r="B9" s="27"/>
      <c r="C9" s="27"/>
      <c r="D9" s="8" t="s">
        <v>38</v>
      </c>
      <c r="E9" s="8" t="s">
        <v>39</v>
      </c>
      <c r="F9" s="8" t="s">
        <v>40</v>
      </c>
      <c r="G9" s="8" t="s">
        <v>41</v>
      </c>
      <c r="H9" s="8" t="s">
        <v>38</v>
      </c>
    </row>
    <row r="10" spans="1:10" x14ac:dyDescent="0.35">
      <c r="A10" s="2" t="s">
        <v>1</v>
      </c>
      <c r="B10" s="11">
        <f>H10-D10</f>
        <v>-1488925.7599999979</v>
      </c>
      <c r="C10" s="12">
        <f>(H10/D10)-1</f>
        <v>-6.8899898213255928E-2</v>
      </c>
      <c r="D10" s="11">
        <f>SUM(D11:D18)</f>
        <v>21609984.899999999</v>
      </c>
      <c r="E10" s="11">
        <f t="shared" ref="E10:H10" si="0">SUM(E11:E18)</f>
        <v>19684598.509999998</v>
      </c>
      <c r="F10" s="13">
        <f t="shared" si="0"/>
        <v>19004677.470000003</v>
      </c>
      <c r="G10" s="13">
        <f t="shared" si="0"/>
        <v>22069100.509999998</v>
      </c>
      <c r="H10" s="13">
        <f t="shared" si="0"/>
        <v>20121059.140000001</v>
      </c>
    </row>
    <row r="11" spans="1:10" x14ac:dyDescent="0.35">
      <c r="A11" s="3" t="s">
        <v>2</v>
      </c>
      <c r="B11" s="14">
        <f t="shared" ref="B11:B43" si="1">H11-D11</f>
        <v>2400</v>
      </c>
      <c r="C11" s="15">
        <f t="shared" ref="C11:C43" si="2">(H11/D11)-1</f>
        <v>6</v>
      </c>
      <c r="D11" s="14">
        <v>400</v>
      </c>
      <c r="E11" s="14">
        <v>2082</v>
      </c>
      <c r="F11" s="16">
        <v>256984</v>
      </c>
      <c r="G11" s="16">
        <v>2800</v>
      </c>
      <c r="H11" s="16">
        <v>2800</v>
      </c>
    </row>
    <row r="12" spans="1:10" x14ac:dyDescent="0.35">
      <c r="A12" s="3" t="s">
        <v>3</v>
      </c>
      <c r="B12" s="14">
        <f t="shared" si="1"/>
        <v>904499.83000000007</v>
      </c>
      <c r="C12" s="15">
        <f t="shared" si="2"/>
        <v>0.21527517326304801</v>
      </c>
      <c r="D12" s="14">
        <v>4201598.43</v>
      </c>
      <c r="E12" s="14">
        <v>3561390.41</v>
      </c>
      <c r="F12" s="16">
        <v>3980648.15</v>
      </c>
      <c r="G12" s="16">
        <v>6917105.2599999998</v>
      </c>
      <c r="H12" s="16">
        <v>5106098.26</v>
      </c>
      <c r="J12" s="17"/>
    </row>
    <row r="13" spans="1:10" x14ac:dyDescent="0.35">
      <c r="A13" s="3" t="s">
        <v>4</v>
      </c>
      <c r="B13" s="14">
        <f t="shared" si="1"/>
        <v>-2621329</v>
      </c>
      <c r="C13" s="15">
        <f t="shared" si="2"/>
        <v>-0.33841280431544174</v>
      </c>
      <c r="D13" s="14">
        <v>7745951</v>
      </c>
      <c r="E13" s="14">
        <v>5457572</v>
      </c>
      <c r="F13" s="16">
        <v>5331014</v>
      </c>
      <c r="G13" s="16">
        <v>7372541</v>
      </c>
      <c r="H13" s="16">
        <v>5124622</v>
      </c>
    </row>
    <row r="14" spans="1:10" x14ac:dyDescent="0.35">
      <c r="A14" s="3" t="s">
        <v>5</v>
      </c>
      <c r="B14" s="14">
        <f t="shared" si="1"/>
        <v>-22706.869999999995</v>
      </c>
      <c r="C14" s="15">
        <f t="shared" si="2"/>
        <v>-4.1837935342174948E-2</v>
      </c>
      <c r="D14" s="14">
        <v>542734</v>
      </c>
      <c r="E14" s="14">
        <v>190464</v>
      </c>
      <c r="F14" s="16">
        <v>363138</v>
      </c>
      <c r="G14" s="16">
        <v>212384</v>
      </c>
      <c r="H14" s="16">
        <v>520027.13</v>
      </c>
    </row>
    <row r="15" spans="1:10" x14ac:dyDescent="0.35">
      <c r="A15" s="3" t="s">
        <v>6</v>
      </c>
      <c r="B15" s="14">
        <f t="shared" si="1"/>
        <v>-40271</v>
      </c>
      <c r="C15" s="15">
        <f t="shared" si="2"/>
        <v>-0.10215932095038538</v>
      </c>
      <c r="D15" s="14">
        <v>394198</v>
      </c>
      <c r="E15" s="14">
        <v>376388</v>
      </c>
      <c r="F15" s="16">
        <v>369914</v>
      </c>
      <c r="G15" s="16">
        <v>360100</v>
      </c>
      <c r="H15" s="16">
        <v>353927</v>
      </c>
    </row>
    <row r="16" spans="1:10" x14ac:dyDescent="0.35">
      <c r="A16" s="3" t="s">
        <v>7</v>
      </c>
      <c r="B16" s="14">
        <f t="shared" si="1"/>
        <v>1618584</v>
      </c>
      <c r="C16" s="15">
        <f t="shared" si="2"/>
        <v>0.45142578719300253</v>
      </c>
      <c r="D16" s="14">
        <v>3585493</v>
      </c>
      <c r="E16" s="14">
        <v>5587316</v>
      </c>
      <c r="F16" s="16">
        <v>5360761</v>
      </c>
      <c r="G16" s="16">
        <v>3424962</v>
      </c>
      <c r="H16" s="16">
        <v>5204077</v>
      </c>
    </row>
    <row r="17" spans="1:8" x14ac:dyDescent="0.35">
      <c r="A17" s="3" t="s">
        <v>8</v>
      </c>
      <c r="B17" s="14">
        <f t="shared" si="1"/>
        <v>-23062.820000000065</v>
      </c>
      <c r="C17" s="15">
        <f t="shared" si="2"/>
        <v>-1.2328898380730369E-2</v>
      </c>
      <c r="D17" s="14">
        <v>1870631.04</v>
      </c>
      <c r="E17" s="14">
        <v>1843210.04</v>
      </c>
      <c r="F17" s="16">
        <v>1814409.86</v>
      </c>
      <c r="G17" s="16">
        <v>1797409.86</v>
      </c>
      <c r="H17" s="16">
        <v>1847568.22</v>
      </c>
    </row>
    <row r="18" spans="1:8" x14ac:dyDescent="0.35">
      <c r="A18" s="3" t="s">
        <v>9</v>
      </c>
      <c r="B18" s="14">
        <f t="shared" si="1"/>
        <v>-1307039.9000000001</v>
      </c>
      <c r="C18" s="15">
        <f t="shared" si="2"/>
        <v>-0.39983117911512833</v>
      </c>
      <c r="D18" s="14">
        <v>3268979.43</v>
      </c>
      <c r="E18" s="14">
        <v>2666176.06</v>
      </c>
      <c r="F18" s="16">
        <v>1527808.46</v>
      </c>
      <c r="G18" s="16">
        <v>1981798.3900000001</v>
      </c>
      <c r="H18" s="16">
        <v>1961939.53</v>
      </c>
    </row>
    <row r="19" spans="1:8" x14ac:dyDescent="0.35">
      <c r="A19" s="18" t="s">
        <v>10</v>
      </c>
      <c r="B19" s="11">
        <f t="shared" si="1"/>
        <v>-49246.729999999516</v>
      </c>
      <c r="C19" s="12">
        <f t="shared" si="2"/>
        <v>-9.4717462906096506E-3</v>
      </c>
      <c r="D19" s="11">
        <f>SUM(D20:D31)</f>
        <v>5199329.51</v>
      </c>
      <c r="E19" s="11">
        <f>SUM(E20:E31)</f>
        <v>3880909.59</v>
      </c>
      <c r="F19" s="13">
        <f>SUM(F20:F31)</f>
        <v>3511355.9</v>
      </c>
      <c r="G19" s="13">
        <f>SUM(G20:G31)</f>
        <v>6738182.4799999995</v>
      </c>
      <c r="H19" s="13">
        <f>SUM(H20:H31)</f>
        <v>5150082.78</v>
      </c>
    </row>
    <row r="20" spans="1:8" x14ac:dyDescent="0.35">
      <c r="A20" s="5" t="s">
        <v>11</v>
      </c>
      <c r="B20" s="14">
        <f t="shared" si="1"/>
        <v>-112508</v>
      </c>
      <c r="C20" s="15">
        <f t="shared" si="2"/>
        <v>-0.72553976320066038</v>
      </c>
      <c r="D20" s="14">
        <v>155068</v>
      </c>
      <c r="E20" s="14">
        <v>171806</v>
      </c>
      <c r="F20" s="16">
        <v>193112</v>
      </c>
      <c r="G20" s="16">
        <v>144791</v>
      </c>
      <c r="H20" s="16">
        <v>42560</v>
      </c>
    </row>
    <row r="21" spans="1:8" x14ac:dyDescent="0.35">
      <c r="A21" s="5" t="s">
        <v>12</v>
      </c>
      <c r="B21" s="14">
        <f t="shared" si="1"/>
        <v>-122088.45999999996</v>
      </c>
      <c r="C21" s="15">
        <f t="shared" si="2"/>
        <v>-0.24137768232825374</v>
      </c>
      <c r="D21" s="14">
        <v>505798.45999999996</v>
      </c>
      <c r="E21" s="14">
        <v>534220.09000000008</v>
      </c>
      <c r="F21" s="16">
        <v>472554.58999999997</v>
      </c>
      <c r="G21" s="16">
        <v>424383.36</v>
      </c>
      <c r="H21" s="16">
        <v>383710</v>
      </c>
    </row>
    <row r="22" spans="1:8" x14ac:dyDescent="0.35">
      <c r="A22" s="7" t="s">
        <v>13</v>
      </c>
      <c r="B22" s="14">
        <f t="shared" si="1"/>
        <v>-109369</v>
      </c>
      <c r="C22" s="15">
        <f t="shared" si="2"/>
        <v>-0.57090284592737972</v>
      </c>
      <c r="D22" s="14">
        <v>191572</v>
      </c>
      <c r="E22" s="14">
        <v>182272</v>
      </c>
      <c r="F22" s="16">
        <v>126740</v>
      </c>
      <c r="G22" s="16">
        <v>119066</v>
      </c>
      <c r="H22" s="16">
        <v>82203</v>
      </c>
    </row>
    <row r="23" spans="1:8" x14ac:dyDescent="0.35">
      <c r="A23" s="6" t="s">
        <v>14</v>
      </c>
      <c r="B23" s="14">
        <f t="shared" si="1"/>
        <v>-165925</v>
      </c>
      <c r="C23" s="15">
        <f t="shared" si="2"/>
        <v>-1</v>
      </c>
      <c r="D23" s="14">
        <v>165925</v>
      </c>
      <c r="E23" s="14">
        <v>0</v>
      </c>
      <c r="F23" s="19">
        <v>0</v>
      </c>
      <c r="G23" s="19">
        <v>0</v>
      </c>
      <c r="H23" s="16">
        <v>0</v>
      </c>
    </row>
    <row r="24" spans="1:8" x14ac:dyDescent="0.35">
      <c r="A24" s="5" t="s">
        <v>15</v>
      </c>
      <c r="B24" s="14">
        <f t="shared" si="1"/>
        <v>1201804.3600000001</v>
      </c>
      <c r="C24" s="15">
        <f t="shared" si="2"/>
        <v>2.3466004096480115</v>
      </c>
      <c r="D24" s="14">
        <v>512147</v>
      </c>
      <c r="E24" s="14">
        <v>642167</v>
      </c>
      <c r="F24" s="20">
        <v>398702</v>
      </c>
      <c r="G24" s="16">
        <v>217695</v>
      </c>
      <c r="H24" s="16">
        <v>1713951.36</v>
      </c>
    </row>
    <row r="25" spans="1:8" x14ac:dyDescent="0.35">
      <c r="A25" s="5" t="s">
        <v>16</v>
      </c>
      <c r="B25" s="14">
        <f t="shared" si="1"/>
        <v>36343</v>
      </c>
      <c r="C25" s="15">
        <f t="shared" si="2"/>
        <v>11.182461538461538</v>
      </c>
      <c r="D25" s="14">
        <v>3250</v>
      </c>
      <c r="E25" s="14">
        <v>693</v>
      </c>
      <c r="F25" s="20">
        <v>7562</v>
      </c>
      <c r="G25" s="16">
        <v>103786</v>
      </c>
      <c r="H25" s="16">
        <v>39593</v>
      </c>
    </row>
    <row r="26" spans="1:8" x14ac:dyDescent="0.35">
      <c r="A26" s="5" t="s">
        <v>17</v>
      </c>
      <c r="B26" s="14">
        <f t="shared" si="1"/>
        <v>159927</v>
      </c>
      <c r="C26" s="15">
        <v>1</v>
      </c>
      <c r="D26" s="14">
        <v>0</v>
      </c>
      <c r="E26" s="14">
        <v>0</v>
      </c>
      <c r="F26" s="14">
        <v>0</v>
      </c>
      <c r="G26" s="19">
        <v>0</v>
      </c>
      <c r="H26" s="19">
        <v>159927</v>
      </c>
    </row>
    <row r="27" spans="1:8" x14ac:dyDescent="0.35">
      <c r="A27" s="5" t="s">
        <v>18</v>
      </c>
      <c r="B27" s="14">
        <f t="shared" si="1"/>
        <v>-64944</v>
      </c>
      <c r="C27" s="15">
        <f t="shared" si="2"/>
        <v>-0.17740529997787347</v>
      </c>
      <c r="D27" s="14">
        <v>366077</v>
      </c>
      <c r="E27" s="14">
        <v>342247</v>
      </c>
      <c r="F27" s="20">
        <v>369445</v>
      </c>
      <c r="G27" s="16">
        <v>354588</v>
      </c>
      <c r="H27" s="16">
        <v>301133</v>
      </c>
    </row>
    <row r="28" spans="1:8" x14ac:dyDescent="0.35">
      <c r="A28" s="5" t="s">
        <v>19</v>
      </c>
      <c r="B28" s="14">
        <f t="shared" si="1"/>
        <v>-2706</v>
      </c>
      <c r="C28" s="15">
        <f t="shared" si="2"/>
        <v>-0.99266324284666174</v>
      </c>
      <c r="D28" s="14">
        <v>2726</v>
      </c>
      <c r="E28" s="14">
        <v>0</v>
      </c>
      <c r="F28" s="20">
        <v>12</v>
      </c>
      <c r="G28" s="16">
        <v>318</v>
      </c>
      <c r="H28" s="16">
        <v>20</v>
      </c>
    </row>
    <row r="29" spans="1:8" x14ac:dyDescent="0.35">
      <c r="A29" s="5" t="s">
        <v>20</v>
      </c>
      <c r="B29" s="14">
        <f t="shared" si="1"/>
        <v>-65898.829999999958</v>
      </c>
      <c r="C29" s="15">
        <f t="shared" si="2"/>
        <v>-7.212306255983425E-2</v>
      </c>
      <c r="D29" s="14">
        <v>913699.83</v>
      </c>
      <c r="E29" s="14">
        <v>919528.83</v>
      </c>
      <c r="F29" s="16">
        <v>947593.68</v>
      </c>
      <c r="G29" s="16">
        <v>824459.23</v>
      </c>
      <c r="H29" s="16">
        <v>847801</v>
      </c>
    </row>
    <row r="30" spans="1:8" x14ac:dyDescent="0.35">
      <c r="A30" s="5" t="s">
        <v>21</v>
      </c>
      <c r="B30" s="14">
        <f t="shared" si="1"/>
        <v>-799322</v>
      </c>
      <c r="C30" s="15">
        <f t="shared" si="2"/>
        <v>-0.82846748616322219</v>
      </c>
      <c r="D30" s="14">
        <v>964820</v>
      </c>
      <c r="E30" s="14">
        <v>52839</v>
      </c>
      <c r="F30" s="16">
        <v>30817</v>
      </c>
      <c r="G30" s="16">
        <v>379119</v>
      </c>
      <c r="H30" s="16">
        <v>165498</v>
      </c>
    </row>
    <row r="31" spans="1:8" x14ac:dyDescent="0.35">
      <c r="A31" s="5" t="s">
        <v>22</v>
      </c>
      <c r="B31" s="14">
        <f t="shared" si="1"/>
        <v>-4559.8000000000466</v>
      </c>
      <c r="C31" s="15">
        <f t="shared" si="2"/>
        <v>-3.2150975872158316E-3</v>
      </c>
      <c r="D31" s="14">
        <v>1418246.22</v>
      </c>
      <c r="E31" s="14">
        <v>1035136.67</v>
      </c>
      <c r="F31" s="16">
        <v>964817.63</v>
      </c>
      <c r="G31" s="16">
        <v>4169976.8899999997</v>
      </c>
      <c r="H31" s="16">
        <v>1413686.42</v>
      </c>
    </row>
    <row r="32" spans="1:8" x14ac:dyDescent="0.35">
      <c r="A32" s="21" t="s">
        <v>23</v>
      </c>
      <c r="B32" s="11">
        <f t="shared" si="1"/>
        <v>-1439679.0300000012</v>
      </c>
      <c r="C32" s="12">
        <f t="shared" si="2"/>
        <v>-8.772830796735176E-2</v>
      </c>
      <c r="D32" s="11">
        <f>SUM(D33:D42)</f>
        <v>16410655.390000001</v>
      </c>
      <c r="E32" s="11">
        <f t="shared" ref="E32:H32" si="3">SUM(E33:E42)</f>
        <v>15803688.92</v>
      </c>
      <c r="F32" s="13">
        <f t="shared" si="3"/>
        <v>15493321.57</v>
      </c>
      <c r="G32" s="13">
        <f t="shared" si="3"/>
        <v>15330918.030000001</v>
      </c>
      <c r="H32" s="13">
        <f t="shared" si="3"/>
        <v>14970976.359999999</v>
      </c>
    </row>
    <row r="33" spans="1:8" x14ac:dyDescent="0.35">
      <c r="A33" s="5" t="s">
        <v>24</v>
      </c>
      <c r="B33" s="22">
        <f t="shared" si="1"/>
        <v>-989893</v>
      </c>
      <c r="C33" s="23">
        <f t="shared" si="2"/>
        <v>-0.10244276866295043</v>
      </c>
      <c r="D33" s="22">
        <v>9662888</v>
      </c>
      <c r="E33" s="22">
        <v>10210572.51</v>
      </c>
      <c r="F33" s="24">
        <v>8084327</v>
      </c>
      <c r="G33" s="24">
        <v>10464086</v>
      </c>
      <c r="H33" s="24">
        <v>8672995</v>
      </c>
    </row>
    <row r="34" spans="1:8" x14ac:dyDescent="0.35">
      <c r="A34" s="5" t="s">
        <v>25</v>
      </c>
      <c r="B34" s="22">
        <f t="shared" si="1"/>
        <v>1791090</v>
      </c>
      <c r="C34" s="23">
        <f t="shared" si="2"/>
        <v>32.517973856209153</v>
      </c>
      <c r="D34" s="22">
        <v>55080</v>
      </c>
      <c r="E34" s="22">
        <v>55080</v>
      </c>
      <c r="F34" s="24">
        <v>1846170</v>
      </c>
      <c r="G34" s="24">
        <v>55080</v>
      </c>
      <c r="H34" s="24">
        <v>1846170</v>
      </c>
    </row>
    <row r="35" spans="1:8" x14ac:dyDescent="0.35">
      <c r="A35" s="4" t="s">
        <v>26</v>
      </c>
      <c r="B35" s="22">
        <f t="shared" si="1"/>
        <v>0</v>
      </c>
      <c r="C35" s="23">
        <v>0</v>
      </c>
      <c r="D35" s="22">
        <v>0</v>
      </c>
      <c r="E35" s="22">
        <v>0</v>
      </c>
      <c r="F35" s="22">
        <v>0</v>
      </c>
      <c r="G35" s="19">
        <v>0</v>
      </c>
      <c r="H35" s="22">
        <v>0</v>
      </c>
    </row>
    <row r="36" spans="1:8" x14ac:dyDescent="0.35">
      <c r="A36" s="4" t="s">
        <v>27</v>
      </c>
      <c r="B36" s="22">
        <f t="shared" si="1"/>
        <v>0</v>
      </c>
      <c r="C36" s="23">
        <v>0</v>
      </c>
      <c r="D36" s="22">
        <v>0</v>
      </c>
      <c r="E36" s="22">
        <v>0</v>
      </c>
      <c r="F36" s="22">
        <v>0</v>
      </c>
      <c r="G36" s="19">
        <v>0</v>
      </c>
      <c r="H36" s="22">
        <v>0</v>
      </c>
    </row>
    <row r="37" spans="1:8" x14ac:dyDescent="0.35">
      <c r="A37" s="4" t="s">
        <v>28</v>
      </c>
      <c r="B37" s="22">
        <f t="shared" si="1"/>
        <v>-2172598.17</v>
      </c>
      <c r="C37" s="23">
        <f t="shared" si="2"/>
        <v>-0.5208707344376563</v>
      </c>
      <c r="D37" s="22">
        <v>4171088.96</v>
      </c>
      <c r="E37" s="22">
        <v>3972284</v>
      </c>
      <c r="F37" s="24">
        <v>3224508.2699999996</v>
      </c>
      <c r="G37" s="24">
        <v>2323204.0300000003</v>
      </c>
      <c r="H37" s="24">
        <v>1998490.79</v>
      </c>
    </row>
    <row r="38" spans="1:8" x14ac:dyDescent="0.35">
      <c r="A38" s="4" t="s">
        <v>29</v>
      </c>
      <c r="B38" s="22">
        <f t="shared" si="1"/>
        <v>0</v>
      </c>
      <c r="C38" s="23">
        <v>0</v>
      </c>
      <c r="D38" s="22">
        <v>0</v>
      </c>
      <c r="E38" s="22">
        <v>0</v>
      </c>
      <c r="F38" s="22">
        <v>0</v>
      </c>
      <c r="G38" s="22">
        <v>0</v>
      </c>
      <c r="H38" s="19">
        <v>0</v>
      </c>
    </row>
    <row r="39" spans="1:8" x14ac:dyDescent="0.35">
      <c r="A39" s="4" t="s">
        <v>30</v>
      </c>
      <c r="B39" s="22">
        <f t="shared" si="1"/>
        <v>-157752.85999999999</v>
      </c>
      <c r="C39" s="23">
        <f t="shared" si="2"/>
        <v>-0.20081108897045452</v>
      </c>
      <c r="D39" s="22">
        <v>785578.42999999993</v>
      </c>
      <c r="E39" s="22">
        <v>-174073.59</v>
      </c>
      <c r="F39" s="24">
        <v>542300.30000000005</v>
      </c>
      <c r="G39" s="24">
        <v>678358</v>
      </c>
      <c r="H39" s="24">
        <v>627825.56999999995</v>
      </c>
    </row>
    <row r="40" spans="1:8" x14ac:dyDescent="0.35">
      <c r="A40" s="4" t="s">
        <v>31</v>
      </c>
      <c r="B40" s="22">
        <f t="shared" si="1"/>
        <v>89475</v>
      </c>
      <c r="C40" s="23">
        <f t="shared" si="2"/>
        <v>1.1280399399891579</v>
      </c>
      <c r="D40" s="22">
        <v>79319</v>
      </c>
      <c r="E40" s="22">
        <v>83125</v>
      </c>
      <c r="F40" s="22">
        <v>139315</v>
      </c>
      <c r="G40" s="24">
        <v>153489</v>
      </c>
      <c r="H40" s="24">
        <v>168794</v>
      </c>
    </row>
    <row r="41" spans="1:8" x14ac:dyDescent="0.35">
      <c r="A41" s="4" t="s">
        <v>32</v>
      </c>
      <c r="B41" s="22">
        <f t="shared" si="1"/>
        <v>0</v>
      </c>
      <c r="C41" s="23">
        <f t="shared" si="2"/>
        <v>0</v>
      </c>
      <c r="D41" s="22">
        <v>1656701</v>
      </c>
      <c r="E41" s="22">
        <v>1656701</v>
      </c>
      <c r="F41" s="22">
        <v>1656701</v>
      </c>
      <c r="G41" s="24">
        <v>1656701</v>
      </c>
      <c r="H41" s="24">
        <v>1656701</v>
      </c>
    </row>
    <row r="42" spans="1:8" x14ac:dyDescent="0.35">
      <c r="A42" s="4" t="s">
        <v>33</v>
      </c>
      <c r="B42" s="22">
        <f t="shared" si="1"/>
        <v>0</v>
      </c>
      <c r="C42" s="23">
        <v>0</v>
      </c>
      <c r="D42" s="22">
        <v>0</v>
      </c>
      <c r="E42" s="22">
        <v>0</v>
      </c>
      <c r="F42" s="19">
        <v>0</v>
      </c>
      <c r="G42" s="19">
        <v>0</v>
      </c>
      <c r="H42" s="19">
        <v>0</v>
      </c>
    </row>
    <row r="43" spans="1:8" x14ac:dyDescent="0.35">
      <c r="A43" s="2" t="s">
        <v>34</v>
      </c>
      <c r="B43" s="11">
        <f t="shared" si="1"/>
        <v>-1488925.7599999979</v>
      </c>
      <c r="C43" s="12">
        <f t="shared" si="2"/>
        <v>-6.8899898213255928E-2</v>
      </c>
      <c r="D43" s="11">
        <f>D32+D19</f>
        <v>21609984.899999999</v>
      </c>
      <c r="E43" s="11">
        <f>E32+E19</f>
        <v>19684598.509999998</v>
      </c>
      <c r="F43" s="13">
        <f>F32+F19</f>
        <v>19004677.469999999</v>
      </c>
      <c r="G43" s="13">
        <f>G32+G19</f>
        <v>22069100.510000002</v>
      </c>
      <c r="H43" s="13">
        <f>H32+H19</f>
        <v>20121059.140000001</v>
      </c>
    </row>
    <row r="44" spans="1:8" x14ac:dyDescent="0.35">
      <c r="D44" s="17"/>
      <c r="E44" s="17"/>
      <c r="F44" s="17"/>
    </row>
    <row r="46" spans="1:8" ht="92.25" customHeight="1" x14ac:dyDescent="0.35">
      <c r="A46" s="25" t="s">
        <v>35</v>
      </c>
      <c r="B46" s="25"/>
      <c r="C46" s="25"/>
      <c r="D46" s="25"/>
      <c r="E46" s="25"/>
      <c r="F46" s="25"/>
      <c r="G46" s="25"/>
      <c r="H46" s="25"/>
    </row>
  </sheetData>
  <mergeCells count="6">
    <mergeCell ref="A46:H46"/>
    <mergeCell ref="A2:H6"/>
    <mergeCell ref="A8:A9"/>
    <mergeCell ref="B8:B9"/>
    <mergeCell ref="C8:C9"/>
    <mergeCell ref="E8:H8"/>
  </mergeCells>
  <printOptions horizontalCentered="1"/>
  <pageMargins left="0.70866141732283472" right="0.70866141732283472" top="0.74803149606299213" bottom="0.74803149606299213" header="0.31496062992125984" footer="0.31496062992125984"/>
  <pageSetup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2023-03-16T14:30:45Z</cp:lastPrinted>
  <dcterms:created xsi:type="dcterms:W3CDTF">2019-01-11T14:58:53Z</dcterms:created>
  <dcterms:modified xsi:type="dcterms:W3CDTF">2024-03-19T20:09:15Z</dcterms:modified>
</cp:coreProperties>
</file>