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ESTADISTICA\Estadisticas Financieras - EMPRESAS FIDUCIARIAS\Estadisticas Financieras - 2021\Diciembre 2021\Estadisticas\ESituacion\"/>
    </mc:Choice>
  </mc:AlternateContent>
  <bookViews>
    <workbookView xWindow="0" yWindow="0" windowWidth="20490" windowHeight="7190"/>
  </bookViews>
  <sheets>
    <sheet name="Hoja1" sheetId="1" r:id="rId1"/>
  </sheets>
  <calcPr calcId="162913"/>
</workbook>
</file>

<file path=xl/calcChain.xml><?xml version="1.0" encoding="utf-8"?>
<calcChain xmlns="http://schemas.openxmlformats.org/spreadsheetml/2006/main">
  <c r="C43" i="1" l="1"/>
  <c r="B43" i="1"/>
  <c r="C42" i="1"/>
  <c r="B42" i="1"/>
  <c r="C41" i="1"/>
  <c r="B41" i="1"/>
  <c r="C40" i="1"/>
  <c r="B40" i="1"/>
  <c r="C39" i="1"/>
  <c r="B39" i="1"/>
  <c r="B38" i="1"/>
  <c r="C37" i="1"/>
  <c r="B37" i="1"/>
  <c r="B36"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0" i="1"/>
  <c r="B10" i="1"/>
  <c r="C11" i="1"/>
  <c r="B11" i="1"/>
  <c r="E22" i="1" l="1"/>
  <c r="H32" i="1" l="1"/>
  <c r="H19" i="1"/>
  <c r="H10" i="1"/>
  <c r="H43" i="1" l="1"/>
  <c r="G32" i="1"/>
  <c r="G19" i="1"/>
  <c r="G10" i="1"/>
  <c r="G43" i="1" l="1"/>
  <c r="E32" i="1" l="1"/>
  <c r="E19" i="1"/>
  <c r="F32" i="1"/>
  <c r="F19" i="1"/>
  <c r="F10" i="1"/>
  <c r="E10" i="1"/>
  <c r="D32" i="1"/>
  <c r="D19" i="1"/>
  <c r="D10" i="1"/>
  <c r="F43" i="1" l="1"/>
  <c r="E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<sst xmlns="http://schemas.openxmlformats.org/spreadsheetml/2006/main" count="44" uniqueCount="43">
  <si>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</si>
  <si>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</si>
  <si>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</si>
  <si>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</si>
  <si>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</si>
  <si>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</si>
  <si>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</si>
  <si>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</si>
  <si>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</si>
  <si>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</si>
  <si>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</si>
  <si>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</si>
  <si>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</si>
  <si>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</si>
  <si>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</si>
  <si>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</si>
  <si>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</si>
  <si>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</si>
  <si>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</si>
  <si>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</si>
  <si>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</si>
  <si>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</si>
  <si>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</si>
  <si>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</si>
  <si>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</si>
  <si>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</si>
  <si>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</si>
  <si>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</si>
  <si>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</si>
  <si>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</si>
  <si>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</si>
  <si>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</si>
  <si>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</si>
  <si>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</si>
  <si>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</si>
  <si>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</si>
  <si>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</si>
  <si>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</si>
  <si>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</si>
  <si>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</si>
  <si>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</si>
  <si>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</si>
  <si>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2020 A DICIEMBRE 2021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</si>
</sst>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164" fontId="0" fillId="0" borderId="0" xfId="0" applyNumberFormat="1" applyAlignment="1">
      <alignment vertical="center"/>
    </xf>
    <xf numFmtId="10" fontId="0" fillId="0" borderId="0" xfId="2" applyNumberFormat="1" applyFont="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6" fontId="0" fillId="0" borderId="0" xfId="0" applyNumberFormat="1" applyAlignment="1">
      <alignment vertical="center"/>
    </xf>
    <xf numFmtId="39" fontId="0" fillId="0" borderId="0" xfId="0" applyNumberFormat="1" applyAlignment="1">
      <alignment vertical="center"/>
    </xf>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Font="1" applyAlignment="1">
      <alignment horizontal="left"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zoomScale="110" zoomScaleNormal="110" workbookViewId="0">
      <selection activeCell="C39" sqref="C39"/>
    </sheetView>
  </sheetViews>
  <sheetFormatPr baseColWidth="10" defaultColWidth="9.1796875" defaultRowHeight="14.5" x14ac:dyDescent="0.35"/>
  <cols>
    <col min="1" max="1" width="51.26953125" style="9" customWidth="1"/>
    <col min="2" max="8" width="15.7265625" style="9" customWidth="1"/>
    <col min="9" max="9" width="12.54296875" style="9" bestFit="1" customWidth="1"/>
    <col min="10" max="10" width="11.54296875" style="9" bestFit="1" customWidth="1"/>
    <col min="11" max="16384" width="9.1796875" style="9"/>
  </cols>
  <sheetData>
    <row r="1" spans="1:10" x14ac:dyDescent="0.35">
      <c r="B1" s="10"/>
      <c r="C1" s="10"/>
      <c r="D1" s="10"/>
      <c r="E1" s="10"/>
      <c r="F1" s="10"/>
      <c r="G1" s="10"/>
      <c r="H1" s="10"/>
    </row>
    <row r="2" spans="1:10" ht="15" customHeight="1" x14ac:dyDescent="0.35">
      <c r="A2" s="27" t="s">
        <v>42</v>
      </c>
      <c r="B2" s="27"/>
      <c r="C2" s="27"/>
      <c r="D2" s="27"/>
      <c r="E2" s="27"/>
      <c r="F2" s="27"/>
      <c r="G2" s="27"/>
      <c r="H2" s="27"/>
    </row>
    <row r="3" spans="1:10" x14ac:dyDescent="0.35">
      <c r="A3" s="27"/>
      <c r="B3" s="27"/>
      <c r="C3" s="27"/>
      <c r="D3" s="27"/>
      <c r="E3" s="27"/>
      <c r="F3" s="27"/>
      <c r="G3" s="27"/>
      <c r="H3" s="27"/>
    </row>
    <row r="4" spans="1:10" x14ac:dyDescent="0.35">
      <c r="A4" s="27"/>
      <c r="B4" s="27"/>
      <c r="C4" s="27"/>
      <c r="D4" s="27"/>
      <c r="E4" s="27"/>
      <c r="F4" s="27"/>
      <c r="G4" s="27"/>
      <c r="H4" s="27"/>
    </row>
    <row r="5" spans="1:10" x14ac:dyDescent="0.35">
      <c r="A5" s="27"/>
      <c r="B5" s="27"/>
      <c r="C5" s="27"/>
      <c r="D5" s="27"/>
      <c r="E5" s="27"/>
      <c r="F5" s="27"/>
      <c r="G5" s="27"/>
      <c r="H5" s="27"/>
    </row>
    <row r="6" spans="1:10" x14ac:dyDescent="0.35">
      <c r="A6" s="27"/>
      <c r="B6" s="27"/>
      <c r="C6" s="27"/>
      <c r="D6" s="27"/>
      <c r="E6" s="27"/>
      <c r="F6" s="27"/>
      <c r="G6" s="27"/>
      <c r="H6" s="27"/>
    </row>
    <row r="8" spans="1:10" x14ac:dyDescent="0.35">
      <c r="A8" s="29" t="s">
        <v>0</v>
      </c>
      <c r="B8" s="29" t="s">
        <v>41</v>
      </c>
      <c r="C8" s="29" t="s">
        <v>40</v>
      </c>
      <c r="D8" s="8">
        <v>2020</v>
      </c>
      <c r="E8" s="26">
        <v>2021</v>
      </c>
      <c r="F8" s="26"/>
      <c r="G8" s="26"/>
      <c r="H8" s="26"/>
    </row>
    <row r="9" spans="1:10" s="1" customFormat="1" x14ac:dyDescent="0.35">
      <c r="A9" s="29"/>
      <c r="B9" s="29"/>
      <c r="C9" s="29"/>
      <c r="D9" s="8" t="s">
        <v>39</v>
      </c>
      <c r="E9" s="8" t="s">
        <v>37</v>
      </c>
      <c r="F9" s="8" t="s">
        <v>36</v>
      </c>
      <c r="G9" s="8" t="s">
        <v>38</v>
      </c>
      <c r="H9" s="8" t="s">
        <v>39</v>
      </c>
    </row>
    <row r="10" spans="1:10" x14ac:dyDescent="0.35">
      <c r="A10" s="2" t="s">
        <v>1</v>
      </c>
      <c r="B10" s="11">
        <f t="shared" ref="B10:B43" si="0">H10-D10</f>
        <v>49608256.980000019</v>
      </c>
      <c r="C10" s="12">
        <f t="shared" ref="C10" si="1">(H10/D10)-1</f>
        <v>8.5315447204141526E-2</v>
      </c>
      <c r="D10" s="11">
        <f>SUM(D11:D18)</f>
        <v>581468639.0999999</v>
      </c>
      <c r="E10" s="11">
        <f t="shared" ref="E10:H10" si="2">SUM(E11:E18)</f>
        <v>596104421.22000003</v>
      </c>
      <c r="F10" s="13">
        <f t="shared" si="2"/>
        <v>615716419.25000012</v>
      </c>
      <c r="G10" s="13">
        <f t="shared" si="2"/>
        <v>632026655.24000001</v>
      </c>
      <c r="H10" s="13">
        <f t="shared" si="2"/>
        <v>631076896.07999992</v>
      </c>
      <c r="I10" s="14"/>
      <c r="J10" s="15"/>
    </row>
    <row r="11" spans="1:10" x14ac:dyDescent="0.35">
      <c r="A11" s="3" t="s">
        <v>2</v>
      </c>
      <c r="B11" s="16">
        <f>H11-D11</f>
        <v>-22001278</v>
      </c>
      <c r="C11" s="17">
        <f>(H11/D11)-1</f>
        <v>-0.99244665660985665</v>
      </c>
      <c r="D11" s="16">
        <v>22168726</v>
      </c>
      <c r="E11" s="16">
        <v>2617009.27</v>
      </c>
      <c r="F11" s="18">
        <v>38669</v>
      </c>
      <c r="G11" s="18">
        <v>449121</v>
      </c>
      <c r="H11" s="18">
        <v>167448</v>
      </c>
      <c r="I11" s="14"/>
      <c r="J11" s="15"/>
    </row>
    <row r="12" spans="1:10" x14ac:dyDescent="0.35">
      <c r="A12" s="3" t="s">
        <v>3</v>
      </c>
      <c r="B12" s="16">
        <f t="shared" ref="B12:B43" si="3">H12-D12</f>
        <v>47351736.00999999</v>
      </c>
      <c r="C12" s="17">
        <f t="shared" ref="C12:C43" si="4">(H12/D12)-1</f>
        <v>0.23512608762133325</v>
      </c>
      <c r="D12" s="16">
        <v>201388695.27000001</v>
      </c>
      <c r="E12" s="16">
        <v>229230687.60000002</v>
      </c>
      <c r="F12" s="18">
        <v>243368022.36000001</v>
      </c>
      <c r="G12" s="18">
        <v>252871558.88</v>
      </c>
      <c r="H12" s="18">
        <v>248740431.28</v>
      </c>
      <c r="I12" s="14"/>
      <c r="J12" s="15"/>
    </row>
    <row r="13" spans="1:10" x14ac:dyDescent="0.35">
      <c r="A13" s="3" t="s">
        <v>4</v>
      </c>
      <c r="B13" s="16">
        <f t="shared" si="3"/>
        <v>-2072286.0500000007</v>
      </c>
      <c r="C13" s="17">
        <f t="shared" si="4"/>
        <v>-0.19314313488759327</v>
      </c>
      <c r="D13" s="16">
        <v>10729276.25</v>
      </c>
      <c r="E13" s="16">
        <v>7269778</v>
      </c>
      <c r="F13" s="18">
        <v>9125962.4000000004</v>
      </c>
      <c r="G13" s="18">
        <v>9445638.8300000001</v>
      </c>
      <c r="H13" s="18">
        <v>8656990.1999999993</v>
      </c>
      <c r="I13" s="14"/>
      <c r="J13" s="15"/>
    </row>
    <row r="14" spans="1:10" x14ac:dyDescent="0.35">
      <c r="A14" s="3" t="s">
        <v>5</v>
      </c>
      <c r="B14" s="16">
        <f t="shared" si="3"/>
        <v>-677798.65000000014</v>
      </c>
      <c r="C14" s="17">
        <f t="shared" si="4"/>
        <v>-0.36923950429307162</v>
      </c>
      <c r="D14" s="16">
        <v>1835661.25</v>
      </c>
      <c r="E14" s="16">
        <v>602889.75</v>
      </c>
      <c r="F14" s="18">
        <v>689414.85</v>
      </c>
      <c r="G14" s="18">
        <v>904516.29</v>
      </c>
      <c r="H14" s="18">
        <v>1157862.5999999999</v>
      </c>
      <c r="I14" s="14"/>
      <c r="J14" s="15"/>
    </row>
    <row r="15" spans="1:10" x14ac:dyDescent="0.35">
      <c r="A15" s="3" t="s">
        <v>6</v>
      </c>
      <c r="B15" s="16">
        <f t="shared" si="3"/>
        <v>11342165</v>
      </c>
      <c r="C15" s="17">
        <f t="shared" si="4"/>
        <v>4.1973877898988432E-2</v>
      </c>
      <c r="D15" s="16">
        <v>270219612</v>
      </c>
      <c r="E15" s="16">
        <v>273736674</v>
      </c>
      <c r="F15" s="18">
        <v>276386015</v>
      </c>
      <c r="G15" s="18">
        <v>276963814</v>
      </c>
      <c r="H15" s="18">
        <v>281561777</v>
      </c>
      <c r="I15" s="14"/>
    </row>
    <row r="16" spans="1:10" x14ac:dyDescent="0.35">
      <c r="A16" s="3" t="s">
        <v>7</v>
      </c>
      <c r="B16" s="16">
        <f t="shared" si="3"/>
        <v>-8148900</v>
      </c>
      <c r="C16" s="17">
        <f t="shared" si="4"/>
        <v>-0.22347951369229901</v>
      </c>
      <c r="D16" s="16">
        <v>36463745</v>
      </c>
      <c r="E16" s="16">
        <v>38892296</v>
      </c>
      <c r="F16" s="18">
        <v>26543672</v>
      </c>
      <c r="G16" s="18">
        <v>26912516</v>
      </c>
      <c r="H16" s="18">
        <v>28314845</v>
      </c>
      <c r="I16" s="14"/>
    </row>
    <row r="17" spans="1:9" x14ac:dyDescent="0.35">
      <c r="A17" s="3" t="s">
        <v>8</v>
      </c>
      <c r="B17" s="16">
        <f t="shared" si="3"/>
        <v>-1350093.6600000001</v>
      </c>
      <c r="C17" s="17">
        <f t="shared" si="4"/>
        <v>-5.7236511455136307E-2</v>
      </c>
      <c r="D17" s="16">
        <v>23587979.520000003</v>
      </c>
      <c r="E17" s="16">
        <v>23720444.75</v>
      </c>
      <c r="F17" s="18">
        <v>22152416.190000001</v>
      </c>
      <c r="G17" s="18">
        <v>22290954.789999999</v>
      </c>
      <c r="H17" s="18">
        <v>22237885.860000003</v>
      </c>
      <c r="I17" s="14"/>
    </row>
    <row r="18" spans="1:9" x14ac:dyDescent="0.35">
      <c r="A18" s="3" t="s">
        <v>9</v>
      </c>
      <c r="B18" s="16">
        <f t="shared" si="3"/>
        <v>25164712.330000002</v>
      </c>
      <c r="C18" s="17">
        <f t="shared" si="4"/>
        <v>1.6693072058621494</v>
      </c>
      <c r="D18" s="16">
        <v>15074943.809999999</v>
      </c>
      <c r="E18" s="16">
        <v>20034641.850000001</v>
      </c>
      <c r="F18" s="18">
        <v>37412247.450000003</v>
      </c>
      <c r="G18" s="18">
        <v>42188535.450000003</v>
      </c>
      <c r="H18" s="18">
        <v>40239656.140000001</v>
      </c>
      <c r="I18" s="14"/>
    </row>
    <row r="19" spans="1:9" x14ac:dyDescent="0.35">
      <c r="A19" s="19" t="s">
        <v>10</v>
      </c>
      <c r="B19" s="11">
        <f t="shared" si="3"/>
        <v>19940540.039999962</v>
      </c>
      <c r="C19" s="12">
        <f t="shared" si="4"/>
        <v>4.8234918839111129E-2</v>
      </c>
      <c r="D19" s="11">
        <f>SUM(D20:D31)</f>
        <v>413404656.20999998</v>
      </c>
      <c r="E19" s="11">
        <f>SUM(E20:E31)</f>
        <v>426763647.84999996</v>
      </c>
      <c r="F19" s="13">
        <f>SUM(F20:F31)</f>
        <v>429300731.97000003</v>
      </c>
      <c r="G19" s="13">
        <f>SUM(G20:G31)</f>
        <v>439430273.10000002</v>
      </c>
      <c r="H19" s="13">
        <f>SUM(H20:H31)</f>
        <v>433345196.24999994</v>
      </c>
      <c r="I19" s="14"/>
    </row>
    <row r="20" spans="1:9" x14ac:dyDescent="0.35">
      <c r="A20" s="5" t="s">
        <v>11</v>
      </c>
      <c r="B20" s="16">
        <f t="shared" si="3"/>
        <v>-6424032.6300000008</v>
      </c>
      <c r="C20" s="17">
        <f t="shared" si="4"/>
        <v>-0.97324305723646221</v>
      </c>
      <c r="D20" s="16">
        <v>6600645.7300000004</v>
      </c>
      <c r="E20" s="16">
        <v>6380253.3399999999</v>
      </c>
      <c r="F20" s="18">
        <v>4476925.3499999996</v>
      </c>
      <c r="G20" s="18">
        <v>3391802.7</v>
      </c>
      <c r="H20" s="18">
        <v>176613.1</v>
      </c>
      <c r="I20" s="14"/>
    </row>
    <row r="21" spans="1:9" x14ac:dyDescent="0.35">
      <c r="A21" s="5" t="s">
        <v>12</v>
      </c>
      <c r="B21" s="16">
        <f t="shared" si="3"/>
        <v>244855.67000000004</v>
      </c>
      <c r="C21" s="17">
        <f t="shared" si="4"/>
        <v>0.27794638824950035</v>
      </c>
      <c r="D21" s="16">
        <v>880945.68</v>
      </c>
      <c r="E21" s="16">
        <v>475292.68</v>
      </c>
      <c r="F21" s="18">
        <v>778915.67999999993</v>
      </c>
      <c r="G21" s="18">
        <v>836324.67999999993</v>
      </c>
      <c r="H21" s="18">
        <v>1125801.3500000001</v>
      </c>
      <c r="I21" s="14"/>
    </row>
    <row r="22" spans="1:9" x14ac:dyDescent="0.35">
      <c r="A22" s="7" t="s">
        <v>13</v>
      </c>
      <c r="B22" s="16">
        <f t="shared" si="3"/>
        <v>90652966</v>
      </c>
      <c r="C22" s="17">
        <f t="shared" si="4"/>
        <v>0.29711713091401015</v>
      </c>
      <c r="D22" s="16">
        <v>305108513</v>
      </c>
      <c r="E22" s="16">
        <f>345968245+471</f>
        <v>345968716</v>
      </c>
      <c r="F22" s="18">
        <v>369281132</v>
      </c>
      <c r="G22" s="18">
        <v>384667222</v>
      </c>
      <c r="H22" s="18">
        <v>395761479</v>
      </c>
      <c r="I22" s="14"/>
    </row>
    <row r="23" spans="1:9" x14ac:dyDescent="0.35">
      <c r="A23" s="6" t="s">
        <v>14</v>
      </c>
      <c r="B23" s="16">
        <f t="shared" si="3"/>
        <v>-36915</v>
      </c>
      <c r="C23" s="17">
        <f t="shared" si="4"/>
        <v>-0.30279292950006154</v>
      </c>
      <c r="D23" s="16">
        <v>121915</v>
      </c>
      <c r="E23" s="16">
        <v>121915</v>
      </c>
      <c r="F23" s="18">
        <v>121915</v>
      </c>
      <c r="G23" s="18">
        <v>121915</v>
      </c>
      <c r="H23" s="18">
        <v>85000</v>
      </c>
      <c r="I23" s="14"/>
    </row>
    <row r="24" spans="1:9" x14ac:dyDescent="0.35">
      <c r="A24" s="5" t="s">
        <v>15</v>
      </c>
      <c r="B24" s="16">
        <f t="shared" si="3"/>
        <v>-958733</v>
      </c>
      <c r="C24" s="17">
        <f t="shared" si="4"/>
        <v>-0.4697221645181141</v>
      </c>
      <c r="D24" s="16">
        <v>2041064</v>
      </c>
      <c r="E24" s="16">
        <v>496033</v>
      </c>
      <c r="F24" s="18">
        <v>683094</v>
      </c>
      <c r="G24" s="18">
        <v>1086961</v>
      </c>
      <c r="H24" s="18">
        <v>1082331</v>
      </c>
      <c r="I24" s="14"/>
    </row>
    <row r="25" spans="1:9" x14ac:dyDescent="0.35">
      <c r="A25" s="5" t="s">
        <v>16</v>
      </c>
      <c r="B25" s="16">
        <f t="shared" si="3"/>
        <v>307735.46999999997</v>
      </c>
      <c r="C25" s="17">
        <f t="shared" si="4"/>
        <v>1.1850297053128074</v>
      </c>
      <c r="D25" s="16">
        <v>259685.87</v>
      </c>
      <c r="E25" s="16">
        <v>338766.7</v>
      </c>
      <c r="F25" s="18">
        <v>362777</v>
      </c>
      <c r="G25" s="18">
        <v>2524573.7799999998</v>
      </c>
      <c r="H25" s="18">
        <v>567421.34</v>
      </c>
      <c r="I25" s="14"/>
    </row>
    <row r="26" spans="1:9" x14ac:dyDescent="0.35">
      <c r="A26" s="5" t="s">
        <v>17</v>
      </c>
      <c r="B26" s="16">
        <f t="shared" si="3"/>
        <v>0</v>
      </c>
      <c r="C26" s="17" t="e">
        <f t="shared" si="4"/>
        <v>#DIV/0!</v>
      </c>
      <c r="D26" s="16">
        <v>0</v>
      </c>
      <c r="E26" s="16">
        <v>0</v>
      </c>
      <c r="F26" s="16">
        <v>0</v>
      </c>
      <c r="G26" s="21">
        <v>0</v>
      </c>
      <c r="H26" s="18">
        <v>0</v>
      </c>
      <c r="I26" s="14"/>
    </row>
    <row r="27" spans="1:9" x14ac:dyDescent="0.35">
      <c r="A27" s="5" t="s">
        <v>18</v>
      </c>
      <c r="B27" s="16">
        <f t="shared" si="3"/>
        <v>287953.84999999998</v>
      </c>
      <c r="C27" s="17">
        <f t="shared" si="4"/>
        <v>0.4670025623574694</v>
      </c>
      <c r="D27" s="16">
        <v>616600.15</v>
      </c>
      <c r="E27" s="16">
        <v>665750</v>
      </c>
      <c r="F27" s="18">
        <v>688858.81</v>
      </c>
      <c r="G27" s="18">
        <v>797266.41</v>
      </c>
      <c r="H27" s="18">
        <v>904554</v>
      </c>
      <c r="I27" s="14"/>
    </row>
    <row r="28" spans="1:9" x14ac:dyDescent="0.35">
      <c r="A28" s="5" t="s">
        <v>19</v>
      </c>
      <c r="B28" s="16">
        <f t="shared" si="3"/>
        <v>-9130840</v>
      </c>
      <c r="C28" s="17">
        <f t="shared" si="4"/>
        <v>-0.96688280986510944</v>
      </c>
      <c r="D28" s="16">
        <v>9443585</v>
      </c>
      <c r="E28" s="16">
        <v>358049</v>
      </c>
      <c r="F28" s="18">
        <v>312745</v>
      </c>
      <c r="G28" s="18">
        <v>312745</v>
      </c>
      <c r="H28" s="18">
        <v>312745</v>
      </c>
      <c r="I28" s="14"/>
    </row>
    <row r="29" spans="1:9" x14ac:dyDescent="0.35">
      <c r="A29" s="5" t="s">
        <v>20</v>
      </c>
      <c r="B29" s="16">
        <f t="shared" si="3"/>
        <v>-15927120.759999998</v>
      </c>
      <c r="C29" s="17">
        <f t="shared" si="4"/>
        <v>-0.92778131001314124</v>
      </c>
      <c r="D29" s="16">
        <v>17166891.149999999</v>
      </c>
      <c r="E29" s="16">
        <v>1047207.33</v>
      </c>
      <c r="F29" s="18">
        <v>987850.47</v>
      </c>
      <c r="G29" s="18">
        <v>680277.87000000011</v>
      </c>
      <c r="H29" s="18">
        <v>1239770.3899999999</v>
      </c>
      <c r="I29" s="14"/>
    </row>
    <row r="30" spans="1:9" x14ac:dyDescent="0.35">
      <c r="A30" s="5" t="s">
        <v>21</v>
      </c>
      <c r="B30" s="16">
        <f t="shared" si="3"/>
        <v>432059.44000000006</v>
      </c>
      <c r="C30" s="17">
        <f t="shared" si="4"/>
        <v>0.54447837458666148</v>
      </c>
      <c r="D30" s="16">
        <v>793529.11</v>
      </c>
      <c r="E30" s="16">
        <v>607749.80000000005</v>
      </c>
      <c r="F30" s="18">
        <v>555986.66</v>
      </c>
      <c r="G30" s="18">
        <v>906720.66</v>
      </c>
      <c r="H30" s="18">
        <v>1225588.55</v>
      </c>
      <c r="I30" s="14"/>
    </row>
    <row r="31" spans="1:9" x14ac:dyDescent="0.35">
      <c r="A31" s="5" t="s">
        <v>22</v>
      </c>
      <c r="B31" s="16">
        <f t="shared" si="3"/>
        <v>-39507389</v>
      </c>
      <c r="C31" s="17">
        <f t="shared" si="4"/>
        <v>-0.56141352191762672</v>
      </c>
      <c r="D31" s="16">
        <v>70371281.519999996</v>
      </c>
      <c r="E31" s="16">
        <v>70303915</v>
      </c>
      <c r="F31" s="18">
        <v>51050532</v>
      </c>
      <c r="G31" s="18">
        <v>44104464</v>
      </c>
      <c r="H31" s="18">
        <v>30863892.52</v>
      </c>
      <c r="I31" s="14"/>
    </row>
    <row r="32" spans="1:9" x14ac:dyDescent="0.35">
      <c r="A32" s="20" t="s">
        <v>23</v>
      </c>
      <c r="B32" s="11">
        <f t="shared" si="3"/>
        <v>29667716.939999968</v>
      </c>
      <c r="C32" s="12">
        <f t="shared" si="4"/>
        <v>0.17652632306957683</v>
      </c>
      <c r="D32" s="11">
        <f>SUM(D33:D42)</f>
        <v>168063982.89000002</v>
      </c>
      <c r="E32" s="11">
        <f>SUM(E33:E42)</f>
        <v>169340773.36000001</v>
      </c>
      <c r="F32" s="13">
        <f t="shared" ref="F32:H32" si="5">SUM(F33:F42)</f>
        <v>186415687.28</v>
      </c>
      <c r="G32" s="13">
        <f t="shared" si="5"/>
        <v>192596382.13999999</v>
      </c>
      <c r="H32" s="13">
        <f t="shared" si="5"/>
        <v>197731699.82999998</v>
      </c>
      <c r="I32" s="14"/>
    </row>
    <row r="33" spans="1:9" x14ac:dyDescent="0.35">
      <c r="A33" s="5" t="s">
        <v>24</v>
      </c>
      <c r="B33" s="21">
        <f t="shared" si="3"/>
        <v>34500795.310000002</v>
      </c>
      <c r="C33" s="22">
        <f t="shared" si="4"/>
        <v>0.73670949333982416</v>
      </c>
      <c r="D33" s="21">
        <v>46830936.239999995</v>
      </c>
      <c r="E33" s="21">
        <v>46356937.840000004</v>
      </c>
      <c r="F33" s="23">
        <v>79897713</v>
      </c>
      <c r="G33" s="23">
        <v>81055174.239999995</v>
      </c>
      <c r="H33" s="23">
        <v>81331731.549999997</v>
      </c>
      <c r="I33" s="14"/>
    </row>
    <row r="34" spans="1:9" x14ac:dyDescent="0.35">
      <c r="A34" s="5" t="s">
        <v>25</v>
      </c>
      <c r="B34" s="21">
        <f t="shared" si="3"/>
        <v>1744826</v>
      </c>
      <c r="C34" s="22">
        <f t="shared" si="4"/>
        <v>0.19342388543197742</v>
      </c>
      <c r="D34" s="21">
        <v>9020737</v>
      </c>
      <c r="E34" s="21">
        <v>9149864</v>
      </c>
      <c r="F34" s="23">
        <v>10775910</v>
      </c>
      <c r="G34" s="23">
        <v>10762775</v>
      </c>
      <c r="H34" s="23">
        <v>10765563</v>
      </c>
      <c r="I34" s="14"/>
    </row>
    <row r="35" spans="1:9" x14ac:dyDescent="0.35">
      <c r="A35" s="4" t="s">
        <v>26</v>
      </c>
      <c r="B35" s="21">
        <f t="shared" si="3"/>
        <v>0</v>
      </c>
      <c r="C35" s="22">
        <v>0</v>
      </c>
      <c r="D35" s="21">
        <v>0</v>
      </c>
      <c r="E35" s="21">
        <v>0</v>
      </c>
      <c r="F35" s="21">
        <v>0</v>
      </c>
      <c r="G35" s="21">
        <v>0</v>
      </c>
      <c r="H35" s="23">
        <v>0</v>
      </c>
      <c r="I35" s="14"/>
    </row>
    <row r="36" spans="1:9" x14ac:dyDescent="0.35">
      <c r="A36" s="4" t="s">
        <v>27</v>
      </c>
      <c r="B36" s="21">
        <f t="shared" si="3"/>
        <v>0</v>
      </c>
      <c r="C36" s="22">
        <v>0</v>
      </c>
      <c r="D36" s="21">
        <v>0</v>
      </c>
      <c r="E36" s="21">
        <v>0</v>
      </c>
      <c r="F36" s="21">
        <v>0</v>
      </c>
      <c r="G36" s="21">
        <v>0</v>
      </c>
      <c r="H36" s="23">
        <v>0</v>
      </c>
      <c r="I36" s="14"/>
    </row>
    <row r="37" spans="1:9" x14ac:dyDescent="0.35">
      <c r="A37" s="4" t="s">
        <v>28</v>
      </c>
      <c r="B37" s="21">
        <f t="shared" si="3"/>
        <v>-11602675.410000011</v>
      </c>
      <c r="C37" s="22">
        <f t="shared" si="4"/>
        <v>-0.12315349475948056</v>
      </c>
      <c r="D37" s="21">
        <v>94213123.49000001</v>
      </c>
      <c r="E37" s="21">
        <v>102567755.99000001</v>
      </c>
      <c r="F37" s="23">
        <v>79483957.469999999</v>
      </c>
      <c r="G37" s="23">
        <v>84599965.599999994</v>
      </c>
      <c r="H37" s="23">
        <v>82610448.079999998</v>
      </c>
      <c r="I37" s="14"/>
    </row>
    <row r="38" spans="1:9" x14ac:dyDescent="0.35">
      <c r="A38" s="4" t="s">
        <v>29</v>
      </c>
      <c r="B38" s="21">
        <f t="shared" si="3"/>
        <v>0</v>
      </c>
      <c r="C38" s="22">
        <v>0</v>
      </c>
      <c r="D38" s="21">
        <v>0</v>
      </c>
      <c r="E38" s="21">
        <v>0</v>
      </c>
      <c r="F38" s="21">
        <v>0</v>
      </c>
      <c r="G38" s="21">
        <v>0</v>
      </c>
      <c r="H38" s="23">
        <v>0</v>
      </c>
      <c r="I38" s="14"/>
    </row>
    <row r="39" spans="1:9" x14ac:dyDescent="0.35">
      <c r="A39" s="4" t="s">
        <v>30</v>
      </c>
      <c r="B39" s="21">
        <f t="shared" si="3"/>
        <v>4916614.040000001</v>
      </c>
      <c r="C39" s="22">
        <f t="shared" si="4"/>
        <v>0.31467993057752763</v>
      </c>
      <c r="D39" s="21">
        <v>15624174.159999998</v>
      </c>
      <c r="E39" s="21">
        <v>8653092.5300000012</v>
      </c>
      <c r="F39" s="23">
        <v>13519994.809999999</v>
      </c>
      <c r="G39" s="23">
        <v>13802307.300000001</v>
      </c>
      <c r="H39" s="23">
        <v>20540788.199999999</v>
      </c>
      <c r="I39" s="14"/>
    </row>
    <row r="40" spans="1:9" x14ac:dyDescent="0.35">
      <c r="A40" s="4" t="s">
        <v>31</v>
      </c>
      <c r="B40" s="21">
        <f t="shared" si="3"/>
        <v>41888</v>
      </c>
      <c r="C40" s="22">
        <f t="shared" si="4"/>
        <v>0.56318485553329656</v>
      </c>
      <c r="D40" s="21">
        <v>74377</v>
      </c>
      <c r="E40" s="21">
        <v>68088</v>
      </c>
      <c r="F40" s="23">
        <v>77000</v>
      </c>
      <c r="G40" s="23">
        <v>113512</v>
      </c>
      <c r="H40" s="23">
        <v>116265</v>
      </c>
      <c r="I40" s="14"/>
    </row>
    <row r="41" spans="1:9" x14ac:dyDescent="0.35">
      <c r="A41" s="4" t="s">
        <v>32</v>
      </c>
      <c r="B41" s="21">
        <f t="shared" si="3"/>
        <v>130628</v>
      </c>
      <c r="C41" s="22">
        <f t="shared" si="4"/>
        <v>5.7050991168600129E-2</v>
      </c>
      <c r="D41" s="21">
        <v>2289671</v>
      </c>
      <c r="E41" s="21">
        <v>2289671</v>
      </c>
      <c r="F41" s="23">
        <v>2725572</v>
      </c>
      <c r="G41" s="23">
        <v>2316512</v>
      </c>
      <c r="H41" s="23">
        <v>2420299</v>
      </c>
      <c r="I41" s="14"/>
    </row>
    <row r="42" spans="1:9" x14ac:dyDescent="0.35">
      <c r="A42" s="4" t="s">
        <v>33</v>
      </c>
      <c r="B42" s="21">
        <f t="shared" si="3"/>
        <v>-64359</v>
      </c>
      <c r="C42" s="22">
        <f t="shared" si="4"/>
        <v>-5.8700291864283107</v>
      </c>
      <c r="D42" s="21">
        <v>10964</v>
      </c>
      <c r="E42" s="21">
        <v>255364</v>
      </c>
      <c r="F42" s="23">
        <v>-64460</v>
      </c>
      <c r="G42" s="23">
        <v>-53864</v>
      </c>
      <c r="H42" s="23">
        <v>-53395</v>
      </c>
      <c r="I42" s="14"/>
    </row>
    <row r="43" spans="1:9" x14ac:dyDescent="0.35">
      <c r="A43" s="2" t="s">
        <v>34</v>
      </c>
      <c r="B43" s="11">
        <f t="shared" si="3"/>
        <v>49608256.9799999</v>
      </c>
      <c r="C43" s="12">
        <f t="shared" si="4"/>
        <v>8.5315447204141304E-2</v>
      </c>
      <c r="D43" s="11">
        <f>D19+D32</f>
        <v>581468639.10000002</v>
      </c>
      <c r="E43" s="11">
        <f>E19+E32</f>
        <v>596104421.21000004</v>
      </c>
      <c r="F43" s="13">
        <f>F19+F32</f>
        <v>615716419.25</v>
      </c>
      <c r="G43" s="13">
        <f>G19+G32</f>
        <v>632026655.24000001</v>
      </c>
      <c r="H43" s="13">
        <f>H19+H32</f>
        <v>631076896.07999992</v>
      </c>
      <c r="I43" s="14"/>
    </row>
    <row r="44" spans="1:9" x14ac:dyDescent="0.35">
      <c r="D44" s="24"/>
      <c r="E44" s="24"/>
      <c r="F44" s="24"/>
    </row>
    <row r="45" spans="1:9" x14ac:dyDescent="0.35">
      <c r="D45" s="25"/>
      <c r="E45" s="25"/>
    </row>
    <row r="46" spans="1:9" ht="99.75" customHeight="1" x14ac:dyDescent="0.35">
      <c r="A46" s="28" t="s">
        <v>35</v>
      </c>
      <c r="B46" s="28"/>
      <c r="C46" s="28"/>
      <c r="D46" s="28"/>
      <c r="E46" s="28"/>
      <c r="F46" s="28"/>
      <c r="G46" s="28"/>
      <c r="H46" s="28"/>
    </row>
  </sheetData>
  <mergeCells count="6">
    <mergeCell ref="E8:H8"/>
    <mergeCell ref="A2:H6"/>
    <mergeCell ref="A46:H46"/>
    <mergeCell ref="A8:A9"/>
    <mergeCell ref="B8:B9"/>
    <mergeCell ref="C8: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2021-11-29T14:56:57Z</cp:lastPrinted>
  <dcterms:created xsi:type="dcterms:W3CDTF">2019-01-11T15:00:31Z</dcterms:created>
  <dcterms:modified xsi:type="dcterms:W3CDTF">2022-03-08T14:41:40Z</dcterms:modified>
</cp:coreProperties>
</file>